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90" yWindow="-90" windowWidth="17250" windowHeight="9190" firstSheet="1" activeTab="4"/>
  </bookViews>
  <sheets>
    <sheet name="COVER PAGE" sheetId="13" r:id="rId1"/>
    <sheet name="FY 20-21 ESTIMATES" sheetId="1" r:id="rId2"/>
    <sheet name="FY 2020-21 REVENUE" sheetId="11" r:id="rId3"/>
    <sheet name="SUMMARY OF REC &amp; DEV" sheetId="6" r:id="rId4"/>
    <sheet name="Sheet1" sheetId="14" r:id="rId5"/>
  </sheets>
  <definedNames>
    <definedName name="_xlnm._FilterDatabase" localSheetId="1" hidden="1">'FY 20-21 ESTIMATES'!$A$1:$R$2094</definedName>
    <definedName name="_xlnm.Print_Area" localSheetId="2">'FY 2020-21 REVENUE'!$A$1:$C$34</definedName>
    <definedName name="_xlnm.Print_Area" localSheetId="1">'FY 20-21 ESTIMATES'!$A$1:$F$2080</definedName>
    <definedName name="_xlnm.Print_Area" localSheetId="3">'SUMMARY OF REC &amp; DEV'!$A$1:$G$17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096" i="1" l="1"/>
  <c r="J2096" i="1"/>
  <c r="H2096" i="1"/>
  <c r="H2090" i="1"/>
  <c r="J2090" i="1"/>
  <c r="I2090" i="1"/>
  <c r="C14" i="11"/>
  <c r="C13" i="11"/>
  <c r="C12" i="11"/>
  <c r="C10" i="11"/>
  <c r="C9" i="11"/>
  <c r="F561" i="1"/>
  <c r="F562" i="1" s="1"/>
  <c r="F563" i="1" s="1"/>
  <c r="E561" i="1"/>
  <c r="E562" i="1" s="1"/>
  <c r="E563" i="1" s="1"/>
  <c r="F34" i="1" l="1"/>
  <c r="E34" i="1"/>
  <c r="F104" i="1"/>
  <c r="E104" i="1"/>
  <c r="F114" i="1"/>
  <c r="E114" i="1"/>
  <c r="I116" i="1"/>
  <c r="K116" i="1"/>
  <c r="E116" i="1" l="1"/>
  <c r="E117" i="1" s="1"/>
  <c r="F116" i="1"/>
  <c r="F117" i="1" s="1"/>
  <c r="F2019" i="1" l="1"/>
  <c r="F2020" i="1" s="1"/>
  <c r="F2021" i="1" s="1"/>
  <c r="E2019" i="1"/>
  <c r="E2020" i="1" s="1"/>
  <c r="E2021" i="1" s="1"/>
  <c r="F2010" i="1"/>
  <c r="F2011" i="1" s="1"/>
  <c r="F2012" i="1" s="1"/>
  <c r="E2010" i="1"/>
  <c r="E2011" i="1" s="1"/>
  <c r="E2012" i="1" s="1"/>
  <c r="F1868" i="1"/>
  <c r="E1868" i="1"/>
  <c r="E1869" i="1" s="1"/>
  <c r="E1870" i="1" s="1"/>
  <c r="F1835" i="1"/>
  <c r="F1836" i="1" s="1"/>
  <c r="F1837" i="1" s="1"/>
  <c r="E1835" i="1"/>
  <c r="E1836" i="1" s="1"/>
  <c r="E1837" i="1" s="1"/>
  <c r="F1463" i="1"/>
  <c r="F1464" i="1" s="1"/>
  <c r="F1465" i="1" s="1"/>
  <c r="E1463" i="1"/>
  <c r="E1464" i="1" s="1"/>
  <c r="E1465" i="1" s="1"/>
  <c r="F775" i="1"/>
  <c r="F776" i="1" s="1"/>
  <c r="F777" i="1" s="1"/>
  <c r="E775" i="1"/>
  <c r="E776" i="1" s="1"/>
  <c r="E777" i="1" s="1"/>
  <c r="F734" i="1"/>
  <c r="F735" i="1" s="1"/>
  <c r="F736" i="1" s="1"/>
  <c r="E734" i="1"/>
  <c r="E735" i="1" s="1"/>
  <c r="E736" i="1" s="1"/>
  <c r="F699" i="1"/>
  <c r="F700" i="1" s="1"/>
  <c r="F701" i="1" s="1"/>
  <c r="E699" i="1"/>
  <c r="E700" i="1" s="1"/>
  <c r="E701" i="1" s="1"/>
  <c r="F656" i="1"/>
  <c r="F657" i="1" s="1"/>
  <c r="F658" i="1" s="1"/>
  <c r="E656" i="1"/>
  <c r="E657" i="1" s="1"/>
  <c r="E658" i="1" s="1"/>
  <c r="F614" i="1"/>
  <c r="F615" i="1" s="1"/>
  <c r="F616" i="1" s="1"/>
  <c r="E614" i="1"/>
  <c r="E615" i="1" s="1"/>
  <c r="E616" i="1" s="1"/>
  <c r="F516" i="1"/>
  <c r="F517" i="1" s="1"/>
  <c r="F518" i="1" s="1"/>
  <c r="E516" i="1"/>
  <c r="E517" i="1" s="1"/>
  <c r="E518" i="1" s="1"/>
  <c r="F473" i="1"/>
  <c r="F475" i="1" s="1"/>
  <c r="E473" i="1"/>
  <c r="E475" i="1" s="1"/>
  <c r="F2022" i="1" l="1"/>
  <c r="F778" i="1"/>
  <c r="E778" i="1"/>
  <c r="E2022" i="1"/>
  <c r="F1869" i="1"/>
  <c r="F1870" i="1" s="1"/>
  <c r="F474" i="1"/>
  <c r="E474" i="1"/>
  <c r="F1795" i="1"/>
  <c r="F1796" i="1" s="1"/>
  <c r="F1797" i="1" s="1"/>
  <c r="E1795" i="1"/>
  <c r="E1796" i="1" s="1"/>
  <c r="E1797" i="1" s="1"/>
  <c r="F1749" i="1"/>
  <c r="E1749" i="1"/>
  <c r="F1711" i="1"/>
  <c r="F1712" i="1" s="1"/>
  <c r="F1713" i="1" s="1"/>
  <c r="E1711" i="1"/>
  <c r="E1712" i="1" s="1"/>
  <c r="E1713" i="1" s="1"/>
  <c r="F1658" i="1"/>
  <c r="F1659" i="1" s="1"/>
  <c r="F1660" i="1" s="1"/>
  <c r="E1658" i="1"/>
  <c r="E1659" i="1" s="1"/>
  <c r="E1660" i="1" s="1"/>
  <c r="F1600" i="1"/>
  <c r="F1601" i="1" s="1"/>
  <c r="F1602" i="1" s="1"/>
  <c r="E1600" i="1"/>
  <c r="E1601" i="1" s="1"/>
  <c r="E1602" i="1" s="1"/>
  <c r="F1551" i="1"/>
  <c r="F1552" i="1" s="1"/>
  <c r="F1553" i="1" s="1"/>
  <c r="E1551" i="1"/>
  <c r="E1552" i="1" s="1"/>
  <c r="E1553" i="1" s="1"/>
  <c r="F1511" i="1"/>
  <c r="F1512" i="1" s="1"/>
  <c r="F1513" i="1" s="1"/>
  <c r="E1511" i="1"/>
  <c r="E1512" i="1" s="1"/>
  <c r="E1513" i="1" s="1"/>
  <c r="F1425" i="1"/>
  <c r="F1426" i="1" s="1"/>
  <c r="F1427" i="1" s="1"/>
  <c r="E1425" i="1"/>
  <c r="E1426" i="1" s="1"/>
  <c r="E1427" i="1" s="1"/>
  <c r="F1385" i="1"/>
  <c r="F1386" i="1" s="1"/>
  <c r="F1387" i="1" s="1"/>
  <c r="E1385" i="1"/>
  <c r="E1386" i="1" s="1"/>
  <c r="E1387" i="1" s="1"/>
  <c r="F1332" i="1"/>
  <c r="F1333" i="1" s="1"/>
  <c r="F1334" i="1" s="1"/>
  <c r="E1332" i="1"/>
  <c r="E1333" i="1" s="1"/>
  <c r="E1334" i="1" s="1"/>
  <c r="F1287" i="1"/>
  <c r="F1288" i="1" s="1"/>
  <c r="F1289" i="1" s="1"/>
  <c r="E1287" i="1"/>
  <c r="E1288" i="1" s="1"/>
  <c r="E1289" i="1" s="1"/>
  <c r="F1248" i="1"/>
  <c r="F1249" i="1" s="1"/>
  <c r="F1250" i="1" s="1"/>
  <c r="E1248" i="1"/>
  <c r="E1249" i="1" s="1"/>
  <c r="E1250" i="1" s="1"/>
  <c r="F1204" i="1"/>
  <c r="F1205" i="1" s="1"/>
  <c r="F1206" i="1" s="1"/>
  <c r="E1204" i="1"/>
  <c r="E1205" i="1" s="1"/>
  <c r="E1206" i="1" s="1"/>
  <c r="F1154" i="1"/>
  <c r="F1155" i="1" s="1"/>
  <c r="F1156" i="1" s="1"/>
  <c r="F1157" i="1" s="1"/>
  <c r="E1154" i="1"/>
  <c r="E1155" i="1" s="1"/>
  <c r="E1156" i="1" s="1"/>
  <c r="E1157" i="1" s="1"/>
  <c r="F1110" i="1"/>
  <c r="F1111" i="1" s="1"/>
  <c r="F1112" i="1" s="1"/>
  <c r="F1113" i="1" s="1"/>
  <c r="E1110" i="1"/>
  <c r="E1111" i="1" s="1"/>
  <c r="E1112" i="1" s="1"/>
  <c r="E1113" i="1" s="1"/>
  <c r="F950" i="1"/>
  <c r="F951" i="1" s="1"/>
  <c r="F952" i="1" s="1"/>
  <c r="E950" i="1"/>
  <c r="E951" i="1" s="1"/>
  <c r="E952" i="1" s="1"/>
  <c r="F976" i="1"/>
  <c r="F977" i="1" s="1"/>
  <c r="F978" i="1" s="1"/>
  <c r="E976" i="1"/>
  <c r="E977" i="1" s="1"/>
  <c r="E978" i="1" s="1"/>
  <c r="F1008" i="1"/>
  <c r="F1009" i="1" s="1"/>
  <c r="F1010" i="1" s="1"/>
  <c r="E1008" i="1"/>
  <c r="E1009" i="1" s="1"/>
  <c r="E1010" i="1" s="1"/>
  <c r="F1037" i="1"/>
  <c r="F1038" i="1" s="1"/>
  <c r="F1039" i="1" s="1"/>
  <c r="E1037" i="1"/>
  <c r="E1038" i="1" s="1"/>
  <c r="E1039" i="1" s="1"/>
  <c r="F1064" i="1"/>
  <c r="F1065" i="1" s="1"/>
  <c r="F1066" i="1" s="1"/>
  <c r="E1064" i="1"/>
  <c r="E1065" i="1" s="1"/>
  <c r="E1066" i="1" s="1"/>
  <c r="F910" i="1"/>
  <c r="F911" i="1" s="1"/>
  <c r="F912" i="1" s="1"/>
  <c r="E910" i="1"/>
  <c r="E911" i="1" s="1"/>
  <c r="E912" i="1" s="1"/>
  <c r="F866" i="1"/>
  <c r="F867" i="1" s="1"/>
  <c r="F868" i="1" s="1"/>
  <c r="E866" i="1"/>
  <c r="E867" i="1" s="1"/>
  <c r="E868" i="1" s="1"/>
  <c r="F823" i="1"/>
  <c r="F824" i="1" s="1"/>
  <c r="F825" i="1" s="1"/>
  <c r="E823" i="1"/>
  <c r="E824" i="1" s="1"/>
  <c r="E825" i="1" s="1"/>
  <c r="D1658" i="1"/>
  <c r="D1659" i="1" s="1"/>
  <c r="D1660" i="1" s="1"/>
  <c r="C1658" i="1"/>
  <c r="F423" i="1"/>
  <c r="F424" i="1" s="1"/>
  <c r="F425" i="1" s="1"/>
  <c r="F426" i="1" s="1"/>
  <c r="E423" i="1"/>
  <c r="E424" i="1" s="1"/>
  <c r="E425" i="1" s="1"/>
  <c r="E426" i="1" s="1"/>
  <c r="F1871" i="1" l="1"/>
  <c r="E1871" i="1"/>
  <c r="F1428" i="1"/>
  <c r="F1554" i="1"/>
  <c r="E1335" i="1"/>
  <c r="E1428" i="1"/>
  <c r="E1554" i="1"/>
  <c r="E1752" i="1"/>
  <c r="F1335" i="1"/>
  <c r="F1752" i="1"/>
  <c r="F1750" i="1"/>
  <c r="F1751" i="1" s="1"/>
  <c r="E1750" i="1"/>
  <c r="E1751" i="1" s="1"/>
  <c r="E913" i="1"/>
  <c r="F913" i="1"/>
  <c r="F1067" i="1"/>
  <c r="E1067" i="1"/>
  <c r="F1880" i="1"/>
  <c r="F1881" i="1" s="1"/>
  <c r="F1882" i="1" s="1"/>
  <c r="F1883" i="1" s="1"/>
  <c r="E1880" i="1"/>
  <c r="E1881" i="1" s="1"/>
  <c r="E1882" i="1" s="1"/>
  <c r="E1883" i="1" s="1"/>
  <c r="F1894" i="1"/>
  <c r="F1895" i="1" s="1"/>
  <c r="F1896" i="1" s="1"/>
  <c r="F1897" i="1" s="1"/>
  <c r="E1894" i="1"/>
  <c r="E1895" i="1" s="1"/>
  <c r="E1896" i="1" s="1"/>
  <c r="E1897" i="1" s="1"/>
  <c r="F1912" i="1"/>
  <c r="F1913" i="1" s="1"/>
  <c r="F1914" i="1" s="1"/>
  <c r="F1915" i="1" s="1"/>
  <c r="E1912" i="1"/>
  <c r="E1913" i="1" s="1"/>
  <c r="E1914" i="1" s="1"/>
  <c r="E1915" i="1" s="1"/>
  <c r="F1923" i="1"/>
  <c r="F1924" i="1" s="1"/>
  <c r="F1925" i="1" s="1"/>
  <c r="E1923" i="1"/>
  <c r="E1924" i="1" s="1"/>
  <c r="E1925" i="1" s="1"/>
  <c r="F1933" i="1"/>
  <c r="F1934" i="1" s="1"/>
  <c r="F1935" i="1" s="1"/>
  <c r="E1933" i="1"/>
  <c r="E1934" i="1" s="1"/>
  <c r="E1935" i="1" s="1"/>
  <c r="F1939" i="1"/>
  <c r="F1940" i="1" s="1"/>
  <c r="F1941" i="1" s="1"/>
  <c r="E1939" i="1"/>
  <c r="E1940" i="1" s="1"/>
  <c r="E1941" i="1" s="1"/>
  <c r="F1951" i="1"/>
  <c r="F1952" i="1" s="1"/>
  <c r="F1953" i="1" s="1"/>
  <c r="F1954" i="1" s="1"/>
  <c r="E1951" i="1"/>
  <c r="E1952" i="1" s="1"/>
  <c r="E1953" i="1" s="1"/>
  <c r="E1954" i="1" s="1"/>
  <c r="F1963" i="1"/>
  <c r="F1964" i="1" s="1"/>
  <c r="F1965" i="1" s="1"/>
  <c r="E1963" i="1"/>
  <c r="E1964" i="1" s="1"/>
  <c r="E1965" i="1" s="1"/>
  <c r="F1972" i="1"/>
  <c r="F1973" i="1" s="1"/>
  <c r="F1974" i="1" s="1"/>
  <c r="E1972" i="1"/>
  <c r="E1973" i="1" s="1"/>
  <c r="E1974" i="1" s="1"/>
  <c r="F1979" i="1"/>
  <c r="F1980" i="1" s="1"/>
  <c r="F1981" i="1" s="1"/>
  <c r="E1979" i="1"/>
  <c r="E1980" i="1" s="1"/>
  <c r="E1981" i="1" s="1"/>
  <c r="F1986" i="1"/>
  <c r="F1987" i="1" s="1"/>
  <c r="F1988" i="1" s="1"/>
  <c r="E1986" i="1"/>
  <c r="E1987" i="1" s="1"/>
  <c r="E1988" i="1" s="1"/>
  <c r="F1998" i="1"/>
  <c r="F1999" i="1" s="1"/>
  <c r="F2000" i="1" s="1"/>
  <c r="F2001" i="1" s="1"/>
  <c r="E1998" i="1"/>
  <c r="E1999" i="1" s="1"/>
  <c r="E2000" i="1" s="1"/>
  <c r="E2001" i="1" s="1"/>
  <c r="F2033" i="1"/>
  <c r="F2034" i="1" s="1"/>
  <c r="F2035" i="1" s="1"/>
  <c r="E2033" i="1"/>
  <c r="E2034" i="1" s="1"/>
  <c r="E2035" i="1" s="1"/>
  <c r="F2043" i="1"/>
  <c r="F2044" i="1" s="1"/>
  <c r="F2045" i="1" s="1"/>
  <c r="F2046" i="1" s="1"/>
  <c r="E2043" i="1"/>
  <c r="E2044" i="1" s="1"/>
  <c r="E2045" i="1" s="1"/>
  <c r="E2046" i="1" s="1"/>
  <c r="F2051" i="1"/>
  <c r="F2052" i="1" s="1"/>
  <c r="F2053" i="1" s="1"/>
  <c r="E2051" i="1"/>
  <c r="E2052" i="1" s="1"/>
  <c r="E2053" i="1" s="1"/>
  <c r="F2057" i="1"/>
  <c r="F2058" i="1" s="1"/>
  <c r="F2059" i="1" s="1"/>
  <c r="E2057" i="1"/>
  <c r="E2058" i="1" s="1"/>
  <c r="E2059" i="1" s="1"/>
  <c r="F1872" i="1" l="1"/>
  <c r="E1872" i="1"/>
  <c r="F1942" i="1"/>
  <c r="E1942" i="1"/>
  <c r="F1989" i="1"/>
  <c r="E1989" i="1"/>
  <c r="F2060" i="1"/>
  <c r="E2060" i="1"/>
  <c r="F1" i="1"/>
  <c r="E1" i="1"/>
  <c r="F17" i="6" l="1"/>
  <c r="C4" i="11"/>
  <c r="C8" i="11"/>
  <c r="C7" i="11"/>
  <c r="C6" i="11"/>
  <c r="C5" i="11"/>
  <c r="C17" i="11" s="1"/>
  <c r="C1894" i="1"/>
  <c r="D1963" i="1"/>
  <c r="D1951" i="1"/>
  <c r="D1894" i="1"/>
  <c r="C26" i="1"/>
  <c r="C2019" i="1"/>
  <c r="D2019" i="1"/>
  <c r="C18" i="11" l="1"/>
  <c r="F2068" i="1"/>
  <c r="F2067" i="1"/>
  <c r="F2069" i="1" l="1"/>
  <c r="F2071" i="1" l="1"/>
  <c r="F2062" i="1"/>
  <c r="F2076" i="1" l="1"/>
  <c r="F2077" i="1" s="1"/>
  <c r="D26" i="1" l="1"/>
  <c r="D331" i="1" l="1"/>
  <c r="C331" i="1"/>
  <c r="C1332" i="1" l="1"/>
  <c r="C1561" i="1"/>
  <c r="C48" i="1"/>
  <c r="C29" i="1"/>
  <c r="C67" i="1"/>
  <c r="C1921" i="1"/>
  <c r="D1972" i="1"/>
  <c r="C2067" i="1"/>
  <c r="E2068" i="1"/>
  <c r="D2068" i="1"/>
  <c r="E2067" i="1"/>
  <c r="D2067" i="1"/>
  <c r="D1923" i="1"/>
  <c r="D1924" i="1" s="1"/>
  <c r="C1923" i="1"/>
  <c r="C1924" i="1" s="1"/>
  <c r="C1972" i="1"/>
  <c r="C2068" i="1" l="1"/>
  <c r="D1998" i="1"/>
  <c r="D1999" i="1" s="1"/>
  <c r="D2000" i="1" s="1"/>
  <c r="D2001" i="1" s="1"/>
  <c r="D1933" i="1"/>
  <c r="C1933" i="1"/>
  <c r="C12" i="6" l="1"/>
  <c r="C1998" i="1" l="1"/>
  <c r="C1999" i="1" s="1"/>
  <c r="C2000" i="1" s="1"/>
  <c r="C2001" i="1" s="1"/>
  <c r="D1511" i="1" l="1"/>
  <c r="C1511" i="1"/>
  <c r="C2010" i="1" l="1"/>
  <c r="C2069" i="1" l="1"/>
  <c r="C1986" i="1"/>
  <c r="C1987" i="1" s="1"/>
  <c r="C1988" i="1" s="1"/>
  <c r="D1986" i="1"/>
  <c r="D1987" i="1" s="1"/>
  <c r="D1988" i="1" s="1"/>
  <c r="C1979" i="1"/>
  <c r="C1980" i="1" s="1"/>
  <c r="C1981" i="1" s="1"/>
  <c r="D1979" i="1"/>
  <c r="D1980" i="1" s="1"/>
  <c r="D1981" i="1" s="1"/>
  <c r="C1973" i="1"/>
  <c r="C1974" i="1" s="1"/>
  <c r="D1973" i="1"/>
  <c r="D1974" i="1" s="1"/>
  <c r="C1963" i="1"/>
  <c r="D1964" i="1"/>
  <c r="D1965" i="1" s="1"/>
  <c r="D1989" i="1" l="1"/>
  <c r="C1964" i="1"/>
  <c r="C1965" i="1" s="1"/>
  <c r="C1989" i="1" s="1"/>
  <c r="C11" i="6" l="1"/>
  <c r="C1895" i="1"/>
  <c r="C1896" i="1" s="1"/>
  <c r="C1897" i="1" s="1"/>
  <c r="D1895" i="1" l="1"/>
  <c r="D1896" i="1" s="1"/>
  <c r="D1897" i="1" s="1"/>
  <c r="C6" i="6" s="1"/>
  <c r="C2033" i="1"/>
  <c r="D2033" i="1"/>
  <c r="D2034" i="1" s="1"/>
  <c r="D2035" i="1" s="1"/>
  <c r="C14" i="6" l="1"/>
  <c r="C2034" i="1"/>
  <c r="C2035" i="1" s="1"/>
  <c r="C1880" i="1"/>
  <c r="C1881" i="1" s="1"/>
  <c r="C1882" i="1" s="1"/>
  <c r="C1883" i="1" s="1"/>
  <c r="D1880" i="1"/>
  <c r="D1881" i="1" s="1"/>
  <c r="D1882" i="1" s="1"/>
  <c r="D1883" i="1" s="1"/>
  <c r="D374" i="1"/>
  <c r="D375" i="1" s="1"/>
  <c r="D376" i="1" s="1"/>
  <c r="C374" i="1"/>
  <c r="C375" i="1" s="1"/>
  <c r="C376" i="1" s="1"/>
  <c r="C257" i="1"/>
  <c r="C4" i="6" l="1"/>
  <c r="C1885" i="1"/>
  <c r="C2075" i="1"/>
  <c r="C2011" i="1"/>
  <c r="C2012" i="1" s="1"/>
  <c r="C2020" i="1"/>
  <c r="C2021" i="1" s="1"/>
  <c r="D2020" i="1"/>
  <c r="D2021" i="1" s="1"/>
  <c r="D2010" i="1"/>
  <c r="D2011" i="1" s="1"/>
  <c r="D2012" i="1" s="1"/>
  <c r="D2022" i="1" l="1"/>
  <c r="C2022" i="1"/>
  <c r="C13" i="6" l="1"/>
  <c r="C1912" i="1"/>
  <c r="C1913" i="1" s="1"/>
  <c r="C1914" i="1" s="1"/>
  <c r="C1915" i="1" s="1"/>
  <c r="D1912" i="1"/>
  <c r="D1913" i="1" s="1"/>
  <c r="D1914" i="1" s="1"/>
  <c r="D1915" i="1" s="1"/>
  <c r="C7" i="6" l="1"/>
  <c r="C2051" i="1"/>
  <c r="C2052" i="1" s="1"/>
  <c r="C2053" i="1" s="1"/>
  <c r="D2051" i="1"/>
  <c r="D2052" i="1" s="1"/>
  <c r="D2053" i="1" s="1"/>
  <c r="C2057" i="1"/>
  <c r="C2058" i="1" s="1"/>
  <c r="C2059" i="1" s="1"/>
  <c r="D2057" i="1"/>
  <c r="D2058" i="1" s="1"/>
  <c r="D2059" i="1" s="1"/>
  <c r="D2060" i="1" l="1"/>
  <c r="C2060" i="1"/>
  <c r="D1925" i="1"/>
  <c r="C1939" i="1"/>
  <c r="C1940" i="1" s="1"/>
  <c r="C1941" i="1" s="1"/>
  <c r="C1934" i="1"/>
  <c r="C1935" i="1" s="1"/>
  <c r="C1925" i="1"/>
  <c r="C16" i="6" l="1"/>
  <c r="C1942" i="1"/>
  <c r="D1952" i="1" l="1"/>
  <c r="D1953" i="1" s="1"/>
  <c r="D1954" i="1" s="1"/>
  <c r="C1951" i="1"/>
  <c r="C1952" i="1" s="1"/>
  <c r="C1953" i="1" s="1"/>
  <c r="C2043" i="1"/>
  <c r="C2044" i="1" s="1"/>
  <c r="C2045" i="1" s="1"/>
  <c r="C2046" i="1" s="1"/>
  <c r="D2043" i="1"/>
  <c r="D2044" i="1" s="1"/>
  <c r="D2045" i="1" s="1"/>
  <c r="D2046" i="1" s="1"/>
  <c r="C15" i="6" l="1"/>
  <c r="C9" i="6"/>
  <c r="C1954" i="1"/>
  <c r="C2062" i="1" s="1"/>
  <c r="C2076" i="1" l="1"/>
  <c r="C2077" i="1" s="1"/>
  <c r="C350" i="1"/>
  <c r="C351" i="1" s="1"/>
  <c r="C352" i="1" s="1"/>
  <c r="D350" i="1"/>
  <c r="D351" i="1" s="1"/>
  <c r="D352" i="1" s="1"/>
  <c r="C332" i="1"/>
  <c r="C333" i="1" s="1"/>
  <c r="D332" i="1"/>
  <c r="D333" i="1" s="1"/>
  <c r="C323" i="1"/>
  <c r="C324" i="1" s="1"/>
  <c r="C325" i="1" s="1"/>
  <c r="D323" i="1"/>
  <c r="D324" i="1" s="1"/>
  <c r="D325" i="1" s="1"/>
  <c r="C304" i="1"/>
  <c r="C305" i="1" s="1"/>
  <c r="C306" i="1" s="1"/>
  <c r="D304" i="1"/>
  <c r="D305" i="1" s="1"/>
  <c r="D306" i="1" s="1"/>
  <c r="C278" i="1"/>
  <c r="C279" i="1" s="1"/>
  <c r="C280" i="1" s="1"/>
  <c r="D278" i="1"/>
  <c r="D279" i="1" s="1"/>
  <c r="D280" i="1" s="1"/>
  <c r="C258" i="1"/>
  <c r="C259" i="1" s="1"/>
  <c r="D257" i="1"/>
  <c r="D258" i="1" s="1"/>
  <c r="D259" i="1" s="1"/>
  <c r="C163" i="1"/>
  <c r="C164" i="1" s="1"/>
  <c r="C165" i="1" s="1"/>
  <c r="D163" i="1"/>
  <c r="D164" i="1" s="1"/>
  <c r="D165" i="1" s="1"/>
  <c r="C142" i="1"/>
  <c r="C143" i="1" s="1"/>
  <c r="C144" i="1" s="1"/>
  <c r="D142" i="1"/>
  <c r="D143" i="1" s="1"/>
  <c r="D144" i="1" s="1"/>
  <c r="C377" i="1" l="1"/>
  <c r="D377" i="1"/>
  <c r="C1110" i="1"/>
  <c r="D1110" i="1"/>
  <c r="B4" i="6" l="1"/>
  <c r="D4" i="6" s="1"/>
  <c r="G4" i="6" s="1"/>
  <c r="E2071" i="1"/>
  <c r="D2071" i="1"/>
  <c r="C1111" i="1"/>
  <c r="C1112" i="1" s="1"/>
  <c r="C1113" i="1" s="1"/>
  <c r="D1111" i="1"/>
  <c r="D1112" i="1" s="1"/>
  <c r="D1113" i="1" s="1"/>
  <c r="C2071" i="1"/>
  <c r="D1332" i="1"/>
  <c r="C1287" i="1"/>
  <c r="D1287" i="1"/>
  <c r="B9" i="6" l="1"/>
  <c r="D1288" i="1"/>
  <c r="D1289" i="1" s="1"/>
  <c r="C1288" i="1"/>
  <c r="C1289" i="1" s="1"/>
  <c r="D1333" i="1"/>
  <c r="D1334" i="1" s="1"/>
  <c r="C1333" i="1"/>
  <c r="C1334" i="1" s="1"/>
  <c r="D1248" i="1"/>
  <c r="C1248" i="1"/>
  <c r="C1204" i="1"/>
  <c r="D1204" i="1"/>
  <c r="D9" i="6" l="1"/>
  <c r="G9" i="6" s="1"/>
  <c r="C1205" i="1"/>
  <c r="C1206" i="1" s="1"/>
  <c r="D1205" i="1"/>
  <c r="D1206" i="1" s="1"/>
  <c r="C1249" i="1"/>
  <c r="C1250" i="1" s="1"/>
  <c r="D1249" i="1"/>
  <c r="D1250" i="1" s="1"/>
  <c r="C1154" i="1"/>
  <c r="D1335" i="1" l="1"/>
  <c r="C1155" i="1"/>
  <c r="C1156" i="1" s="1"/>
  <c r="C1157" i="1" s="1"/>
  <c r="C1335" i="1"/>
  <c r="D1154" i="1"/>
  <c r="B11" i="6" l="1"/>
  <c r="D11" i="6" s="1"/>
  <c r="G11" i="6" s="1"/>
  <c r="D1155" i="1"/>
  <c r="D1156" i="1" s="1"/>
  <c r="D1157" i="1" s="1"/>
  <c r="C423" i="1"/>
  <c r="D423" i="1"/>
  <c r="B10" i="6" l="1"/>
  <c r="D424" i="1"/>
  <c r="D425" i="1" s="1"/>
  <c r="D426" i="1" s="1"/>
  <c r="C424" i="1"/>
  <c r="C425" i="1" s="1"/>
  <c r="C426" i="1" s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60" i="1"/>
  <c r="D1061" i="1"/>
  <c r="D1062" i="1"/>
  <c r="D1063" i="1"/>
  <c r="D1042" i="1"/>
  <c r="C1064" i="1"/>
  <c r="C1065" i="1" s="1"/>
  <c r="C1066" i="1" s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13" i="1"/>
  <c r="C1037" i="1"/>
  <c r="C1038" i="1" s="1"/>
  <c r="C1039" i="1" s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C1008" i="1"/>
  <c r="C1009" i="1" s="1"/>
  <c r="C1010" i="1" s="1"/>
  <c r="D956" i="1"/>
  <c r="D957" i="1"/>
  <c r="D958" i="1"/>
  <c r="D959" i="1"/>
  <c r="D960" i="1"/>
  <c r="D961" i="1"/>
  <c r="D962" i="1"/>
  <c r="D963" i="1"/>
  <c r="D964" i="1"/>
  <c r="D966" i="1"/>
  <c r="D967" i="1"/>
  <c r="D968" i="1"/>
  <c r="D969" i="1"/>
  <c r="D970" i="1"/>
  <c r="D971" i="1"/>
  <c r="D972" i="1"/>
  <c r="D973" i="1"/>
  <c r="D974" i="1"/>
  <c r="D975" i="1"/>
  <c r="D955" i="1"/>
  <c r="C976" i="1"/>
  <c r="C977" i="1" s="1"/>
  <c r="C978" i="1" s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40" i="1"/>
  <c r="D941" i="1"/>
  <c r="D942" i="1"/>
  <c r="D943" i="1"/>
  <c r="D945" i="1"/>
  <c r="D946" i="1"/>
  <c r="D947" i="1"/>
  <c r="D948" i="1"/>
  <c r="D949" i="1"/>
  <c r="C950" i="1"/>
  <c r="C951" i="1" s="1"/>
  <c r="C952" i="1" s="1"/>
  <c r="D10" i="6" l="1"/>
  <c r="G10" i="6" s="1"/>
  <c r="B5" i="6"/>
  <c r="D5" i="6" s="1"/>
  <c r="G5" i="6" s="1"/>
  <c r="D976" i="1"/>
  <c r="D977" i="1" s="1"/>
  <c r="D978" i="1" s="1"/>
  <c r="D1008" i="1"/>
  <c r="D1009" i="1" s="1"/>
  <c r="D1010" i="1" s="1"/>
  <c r="D1037" i="1"/>
  <c r="D1038" i="1" s="1"/>
  <c r="D1039" i="1" s="1"/>
  <c r="D950" i="1"/>
  <c r="D951" i="1" s="1"/>
  <c r="D952" i="1" s="1"/>
  <c r="C1067" i="1"/>
  <c r="D1064" i="1"/>
  <c r="D1065" i="1" s="1"/>
  <c r="D1066" i="1" s="1"/>
  <c r="D1067" i="1" l="1"/>
  <c r="B8" i="6" l="1"/>
  <c r="C910" i="1"/>
  <c r="C911" i="1" s="1"/>
  <c r="C912" i="1" s="1"/>
  <c r="D910" i="1"/>
  <c r="D911" i="1" s="1"/>
  <c r="D912" i="1" s="1"/>
  <c r="C866" i="1"/>
  <c r="C867" i="1" s="1"/>
  <c r="C868" i="1" s="1"/>
  <c r="D866" i="1"/>
  <c r="D867" i="1" s="1"/>
  <c r="D868" i="1" s="1"/>
  <c r="C823" i="1"/>
  <c r="C824" i="1" s="1"/>
  <c r="C825" i="1" s="1"/>
  <c r="D823" i="1"/>
  <c r="D824" i="1" s="1"/>
  <c r="D825" i="1" s="1"/>
  <c r="D913" i="1" l="1"/>
  <c r="C913" i="1"/>
  <c r="D1396" i="1"/>
  <c r="D1403" i="1"/>
  <c r="D1406" i="1"/>
  <c r="D1412" i="1"/>
  <c r="D1419" i="1"/>
  <c r="D1420" i="1"/>
  <c r="D1421" i="1"/>
  <c r="D1422" i="1"/>
  <c r="C1425" i="1"/>
  <c r="C1426" i="1" s="1"/>
  <c r="C1427" i="1" s="1"/>
  <c r="C1385" i="1"/>
  <c r="D1385" i="1"/>
  <c r="D1386" i="1" s="1"/>
  <c r="D1387" i="1" s="1"/>
  <c r="B7" i="6" l="1"/>
  <c r="D7" i="6" s="1"/>
  <c r="G7" i="6" s="1"/>
  <c r="F2064" i="1"/>
  <c r="E2069" i="1"/>
  <c r="D2069" i="1"/>
  <c r="C1386" i="1"/>
  <c r="C1387" i="1" s="1"/>
  <c r="C1428" i="1" s="1"/>
  <c r="D1425" i="1"/>
  <c r="D1426" i="1" s="1"/>
  <c r="D1427" i="1" s="1"/>
  <c r="D1428" i="1" s="1"/>
  <c r="B12" i="6" l="1"/>
  <c r="F2072" i="1"/>
  <c r="F2073" i="1" s="1"/>
  <c r="F2080" i="1" s="1"/>
  <c r="F2093" i="1" s="1"/>
  <c r="C775" i="1"/>
  <c r="C776" i="1" s="1"/>
  <c r="C777" i="1" s="1"/>
  <c r="D775" i="1"/>
  <c r="D776" i="1" s="1"/>
  <c r="D777" i="1" s="1"/>
  <c r="F2" i="1" l="1"/>
  <c r="F2095" i="1"/>
  <c r="D12" i="6"/>
  <c r="G12" i="6" s="1"/>
  <c r="F2074" i="1"/>
  <c r="F2070" i="1"/>
  <c r="F2078" i="1"/>
  <c r="D1600" i="1"/>
  <c r="C1600" i="1"/>
  <c r="C1601" i="1" l="1"/>
  <c r="C1602" i="1" s="1"/>
  <c r="D1601" i="1"/>
  <c r="D1602" i="1" s="1"/>
  <c r="C1749" i="1"/>
  <c r="C1750" i="1" s="1"/>
  <c r="C1751" i="1" s="1"/>
  <c r="D1749" i="1"/>
  <c r="D1750" i="1" s="1"/>
  <c r="D1751" i="1" s="1"/>
  <c r="C1711" i="1"/>
  <c r="C1712" i="1" s="1"/>
  <c r="C1713" i="1" s="1"/>
  <c r="D1711" i="1"/>
  <c r="D1712" i="1" s="1"/>
  <c r="D1713" i="1" s="1"/>
  <c r="C1659" i="1"/>
  <c r="C1660" i="1" s="1"/>
  <c r="B14" i="6" l="1"/>
  <c r="D14" i="6" s="1"/>
  <c r="G14" i="6" s="1"/>
  <c r="D1752" i="1"/>
  <c r="C1752" i="1"/>
  <c r="B15" i="6" l="1"/>
  <c r="C1868" i="1"/>
  <c r="C1869" i="1" s="1"/>
  <c r="C1870" i="1" s="1"/>
  <c r="D1868" i="1"/>
  <c r="C1835" i="1"/>
  <c r="C1836" i="1" s="1"/>
  <c r="C1837" i="1" s="1"/>
  <c r="D1835" i="1"/>
  <c r="D1836" i="1" s="1"/>
  <c r="D1837" i="1" s="1"/>
  <c r="C1795" i="1"/>
  <c r="C1796" i="1" s="1"/>
  <c r="C1797" i="1" s="1"/>
  <c r="D1795" i="1"/>
  <c r="D1796" i="1" s="1"/>
  <c r="D1797" i="1" s="1"/>
  <c r="D15" i="6" l="1"/>
  <c r="G15" i="6" s="1"/>
  <c r="D1871" i="1"/>
  <c r="D1869" i="1"/>
  <c r="D1870" i="1" s="1"/>
  <c r="C1871" i="1"/>
  <c r="C1551" i="1"/>
  <c r="D1551" i="1"/>
  <c r="D1552" i="1" s="1"/>
  <c r="D1553" i="1" s="1"/>
  <c r="C1512" i="1"/>
  <c r="C1513" i="1" s="1"/>
  <c r="D1512" i="1"/>
  <c r="D1513" i="1" s="1"/>
  <c r="C1463" i="1"/>
  <c r="C1464" i="1" s="1"/>
  <c r="C1465" i="1" s="1"/>
  <c r="D1463" i="1"/>
  <c r="D1464" i="1" s="1"/>
  <c r="D1465" i="1" s="1"/>
  <c r="B16" i="6" l="1"/>
  <c r="D16" i="6" s="1"/>
  <c r="G16" i="6" s="1"/>
  <c r="D1554" i="1"/>
  <c r="C1552" i="1"/>
  <c r="C1553" i="1" s="1"/>
  <c r="C1554" i="1" s="1"/>
  <c r="C734" i="1"/>
  <c r="C735" i="1" s="1"/>
  <c r="C736" i="1" s="1"/>
  <c r="D734" i="1"/>
  <c r="D735" i="1" s="1"/>
  <c r="D736" i="1" s="1"/>
  <c r="C699" i="1"/>
  <c r="C700" i="1" s="1"/>
  <c r="C701" i="1" s="1"/>
  <c r="D699" i="1"/>
  <c r="D700" i="1" s="1"/>
  <c r="D701" i="1" s="1"/>
  <c r="C656" i="1"/>
  <c r="C657" i="1" s="1"/>
  <c r="C658" i="1" s="1"/>
  <c r="D656" i="1"/>
  <c r="D657" i="1" s="1"/>
  <c r="D658" i="1" s="1"/>
  <c r="C614" i="1"/>
  <c r="C615" i="1" s="1"/>
  <c r="C616" i="1" s="1"/>
  <c r="D614" i="1"/>
  <c r="D615" i="1" s="1"/>
  <c r="D616" i="1" s="1"/>
  <c r="C561" i="1"/>
  <c r="C562" i="1" s="1"/>
  <c r="C563" i="1" s="1"/>
  <c r="D561" i="1"/>
  <c r="D562" i="1" s="1"/>
  <c r="D563" i="1" s="1"/>
  <c r="C516" i="1"/>
  <c r="C517" i="1" s="1"/>
  <c r="C518" i="1" s="1"/>
  <c r="D516" i="1"/>
  <c r="D517" i="1" s="1"/>
  <c r="D518" i="1" s="1"/>
  <c r="B13" i="6" l="1"/>
  <c r="C473" i="1"/>
  <c r="D473" i="1"/>
  <c r="D474" i="1" s="1"/>
  <c r="D13" i="6" l="1"/>
  <c r="G13" i="6" s="1"/>
  <c r="E2072" i="1"/>
  <c r="E2073" i="1" s="1"/>
  <c r="D475" i="1"/>
  <c r="D778" i="1" s="1"/>
  <c r="C475" i="1"/>
  <c r="C778" i="1" s="1"/>
  <c r="C474" i="1"/>
  <c r="B6" i="6" l="1"/>
  <c r="D6" i="6" s="1"/>
  <c r="G6" i="6" s="1"/>
  <c r="D1872" i="1"/>
  <c r="D2072" i="1" s="1"/>
  <c r="D2073" i="1" s="1"/>
  <c r="D2082" i="1" s="1"/>
  <c r="C1872" i="1"/>
  <c r="B17" i="6" l="1"/>
  <c r="C2072" i="1"/>
  <c r="C2073" i="1" s="1"/>
  <c r="C2064" i="1"/>
  <c r="C114" i="1"/>
  <c r="D114" i="1"/>
  <c r="C30" i="11" s="1"/>
  <c r="C104" i="1"/>
  <c r="D104" i="1"/>
  <c r="C29" i="11" s="1"/>
  <c r="C84" i="1"/>
  <c r="D84" i="1"/>
  <c r="C28" i="11" s="1"/>
  <c r="C64" i="1"/>
  <c r="D64" i="1"/>
  <c r="C27" i="11" s="1"/>
  <c r="C60" i="1"/>
  <c r="D60" i="1"/>
  <c r="C26" i="11" s="1"/>
  <c r="C56" i="1"/>
  <c r="D56" i="1"/>
  <c r="C25" i="11" s="1"/>
  <c r="C52" i="1"/>
  <c r="D52" i="1"/>
  <c r="C24" i="11" s="1"/>
  <c r="C46" i="1"/>
  <c r="D46" i="1"/>
  <c r="C23" i="11" s="1"/>
  <c r="C40" i="1"/>
  <c r="D40" i="1"/>
  <c r="C22" i="11" s="1"/>
  <c r="C34" i="1"/>
  <c r="D34" i="1"/>
  <c r="C21" i="11" s="1"/>
  <c r="C116" i="1" l="1"/>
  <c r="C31" i="11"/>
  <c r="C2080" i="1"/>
  <c r="D116" i="1"/>
  <c r="D1934" i="1"/>
  <c r="D1935" i="1" s="1"/>
  <c r="D1939" i="1"/>
  <c r="D1940" i="1" s="1"/>
  <c r="D1941" i="1" s="1"/>
  <c r="C2095" i="1" l="1"/>
  <c r="D1942" i="1"/>
  <c r="E2062" i="1"/>
  <c r="C2070" i="1"/>
  <c r="C2078" i="1"/>
  <c r="C2074" i="1"/>
  <c r="C8" i="6" l="1"/>
  <c r="D2062" i="1"/>
  <c r="D2064" i="1" s="1"/>
  <c r="E2076" i="1"/>
  <c r="E2077" i="1" s="1"/>
  <c r="E2080" i="1" s="1"/>
  <c r="E2093" i="1" s="1"/>
  <c r="E2" i="1" s="1"/>
  <c r="E2064" i="1"/>
  <c r="C17" i="6" l="1"/>
  <c r="D8" i="6"/>
  <c r="G8" i="6" s="1"/>
  <c r="D2076" i="1"/>
  <c r="D2077" i="1" s="1"/>
  <c r="E2078" i="1"/>
  <c r="E2070" i="1"/>
  <c r="E2074" i="1"/>
  <c r="D17" i="6" l="1"/>
  <c r="D2080" i="1"/>
  <c r="D2097" i="1" s="1"/>
  <c r="D2083" i="1"/>
  <c r="D2084" i="1" s="1"/>
  <c r="D2086" i="1" s="1"/>
  <c r="C117" i="1"/>
  <c r="C32" i="11"/>
  <c r="D117" i="1"/>
  <c r="D2070" i="1" l="1"/>
  <c r="D2088" i="1"/>
  <c r="D2095" i="1" s="1"/>
  <c r="E2095" i="1" s="1"/>
  <c r="E8" i="6"/>
  <c r="G17" i="6"/>
  <c r="E11" i="6"/>
  <c r="E14" i="6"/>
  <c r="E4" i="6"/>
  <c r="E15" i="6"/>
  <c r="E7" i="6"/>
  <c r="E6" i="6"/>
  <c r="E10" i="6"/>
  <c r="E13" i="6"/>
  <c r="E5" i="6"/>
  <c r="E9" i="6"/>
  <c r="E16" i="6"/>
  <c r="C34" i="11"/>
  <c r="C35" i="11" s="1"/>
  <c r="E12" i="6"/>
  <c r="D2078" i="1"/>
  <c r="D2074" i="1"/>
  <c r="E17" i="6" l="1"/>
</calcChain>
</file>

<file path=xl/sharedStrings.xml><?xml version="1.0" encoding="utf-8"?>
<sst xmlns="http://schemas.openxmlformats.org/spreadsheetml/2006/main" count="3644" uniqueCount="1829">
  <si>
    <t>CENTRAL GOVERNMENT TRANSFERS</t>
  </si>
  <si>
    <t>Equitable Share</t>
  </si>
  <si>
    <t>Road Maintenance Levy Fund</t>
  </si>
  <si>
    <t>H. Centre and Dispensaries user fees</t>
  </si>
  <si>
    <t>Conditional grant -Leasing of Medical Equipment</t>
  </si>
  <si>
    <t>Loans &amp; Grants-KDSP</t>
  </si>
  <si>
    <t>World bank loan THS</t>
  </si>
  <si>
    <t>Warld bank Loan- National Agri &amp; Rural Growth</t>
  </si>
  <si>
    <t>DANIDA Grant -UHDS</t>
  </si>
  <si>
    <t>TOTAL</t>
  </si>
  <si>
    <t>SINGLE BUSINESS PERMITS</t>
  </si>
  <si>
    <t>SBP current year</t>
  </si>
  <si>
    <t>SBP arrears</t>
  </si>
  <si>
    <t>Penalties for late renewal of permits</t>
  </si>
  <si>
    <t>Permit application forms</t>
  </si>
  <si>
    <t>Sign boards</t>
  </si>
  <si>
    <t>TOTALS</t>
  </si>
  <si>
    <t>CESS REV ENUE</t>
  </si>
  <si>
    <t>Produce Cess</t>
  </si>
  <si>
    <t>cattle cess</t>
  </si>
  <si>
    <t>Sheep &amp; Goat cess</t>
  </si>
  <si>
    <t>Quarry cess</t>
  </si>
  <si>
    <t xml:space="preserve"> TOTALS </t>
  </si>
  <si>
    <t>MARKRTS &amp; SLAUGHTER FEES</t>
  </si>
  <si>
    <t>Barter Market Cess</t>
  </si>
  <si>
    <t>Slaughter fees</t>
  </si>
  <si>
    <t>Hides &amp; skins cess &amp; Banda</t>
  </si>
  <si>
    <t>HOUSE RENTS</t>
  </si>
  <si>
    <t>Houses</t>
  </si>
  <si>
    <t>Council premises</t>
  </si>
  <si>
    <t>Market stall rent</t>
  </si>
  <si>
    <t>Bus park kiosks</t>
  </si>
  <si>
    <t>CONSERVANCY &amp; SOLID WASTE DISPOSAL</t>
  </si>
  <si>
    <t>Refuse collection fees</t>
  </si>
  <si>
    <t>Burial fees</t>
  </si>
  <si>
    <t xml:space="preserve">TOTALS </t>
  </si>
  <si>
    <t>VEHICLE PARKING</t>
  </si>
  <si>
    <t>Bus park</t>
  </si>
  <si>
    <t>street &amp; taxis</t>
  </si>
  <si>
    <t>OTHER CESSES</t>
  </si>
  <si>
    <t>Sugar cane cess</t>
  </si>
  <si>
    <t>Tea Produce</t>
  </si>
  <si>
    <t>PLOT RENT</t>
  </si>
  <si>
    <t>Land rates</t>
  </si>
  <si>
    <t>plot rents current year</t>
  </si>
  <si>
    <t>Land rates previoust year</t>
  </si>
  <si>
    <t>Penalties for late payments of rates</t>
  </si>
  <si>
    <t>Subletting fees</t>
  </si>
  <si>
    <t>Plot application fees</t>
  </si>
  <si>
    <t>Plot transfer fees</t>
  </si>
  <si>
    <t>Sub-division fees</t>
  </si>
  <si>
    <t>Change of name</t>
  </si>
  <si>
    <t>Survey fees</t>
  </si>
  <si>
    <t>Plan approval fees</t>
  </si>
  <si>
    <t>Beacon search fees</t>
  </si>
  <si>
    <t>Change of user</t>
  </si>
  <si>
    <t>Building inspection fees</t>
  </si>
  <si>
    <t>Clearance certificates</t>
  </si>
  <si>
    <t>Stand premium</t>
  </si>
  <si>
    <t>other property charges</t>
  </si>
  <si>
    <t>MISCELLANEOUS INCOME</t>
  </si>
  <si>
    <t>Seach fee</t>
  </si>
  <si>
    <t>Sale of minutes/ publications</t>
  </si>
  <si>
    <t>Misc income</t>
  </si>
  <si>
    <t>Impounding charges</t>
  </si>
  <si>
    <t>Towing fees</t>
  </si>
  <si>
    <t>Charcoal cess</t>
  </si>
  <si>
    <t>Court fines</t>
  </si>
  <si>
    <t>Sale of tender documents</t>
  </si>
  <si>
    <t>Hire of stadium/Hall</t>
  </si>
  <si>
    <t>Hire of county assets eg graders</t>
  </si>
  <si>
    <t>sale of tree seedlings</t>
  </si>
  <si>
    <t>Disposal of assets</t>
  </si>
  <si>
    <t>Nursery school fees &amp; Reg of Private Schools</t>
  </si>
  <si>
    <t>Insurance recoveries</t>
  </si>
  <si>
    <t>Drugs and vaccines/ Hospitals</t>
  </si>
  <si>
    <t>Hospital revenue</t>
  </si>
  <si>
    <t>Weights and Measures</t>
  </si>
  <si>
    <t>sand cess</t>
  </si>
  <si>
    <t>MARA GAME RESERVE</t>
  </si>
  <si>
    <t>Lodge Tarrifs</t>
  </si>
  <si>
    <t>Park Entry fees</t>
  </si>
  <si>
    <t>Camping fees</t>
  </si>
  <si>
    <t>Serena Levies</t>
  </si>
  <si>
    <t>Balloon landing fees</t>
  </si>
  <si>
    <t>TOTAL LOCAL SOURCES OF REVENUE</t>
  </si>
  <si>
    <t>GRAND TOTALS REVENUE</t>
  </si>
  <si>
    <t>VOTE R4611 NAROK - COUNTY-ASSEMBLY</t>
  </si>
  <si>
    <t>Recurrent Expenditure VOTE BOOK STATUS REPORT - FOR THE PERIOD FROM JUL-17 TO JUN-18</t>
  </si>
  <si>
    <t xml:space="preserve">Head </t>
  </si>
  <si>
    <t>County Assembly Headquarters</t>
  </si>
  <si>
    <t>2110101-00001001-0704014610-46100001</t>
  </si>
  <si>
    <t>Basic Salaries - Civil Service</t>
  </si>
  <si>
    <t>2110312-00001001-0704014610-46100001</t>
  </si>
  <si>
    <t>Responsibility Allowance</t>
  </si>
  <si>
    <t>2110314-00001001-0704014610-46100001</t>
  </si>
  <si>
    <t>Transport Allowance</t>
  </si>
  <si>
    <t>2110328-00001001-0704014610-46100001</t>
  </si>
  <si>
    <t>National Assembly Attendance Allowance</t>
  </si>
  <si>
    <t>2210201-00001001-0704014610-46100001</t>
  </si>
  <si>
    <t>Telephone, Telex, Facsimile and Mobile Phone Services</t>
  </si>
  <si>
    <t>2210202-00001001-0704014610-46100001</t>
  </si>
  <si>
    <t>Internet Connections</t>
  </si>
  <si>
    <t>2210301-00001001-0704014610-46100001</t>
  </si>
  <si>
    <t>Travel Costs (airlines, bus, railway, mileage allowances, etc.)</t>
  </si>
  <si>
    <t>2210302-00001001-0704014610-46100001</t>
  </si>
  <si>
    <t>Accommodation - Domestic Travel</t>
  </si>
  <si>
    <t>2210303-00001001-0704014610-46100001</t>
  </si>
  <si>
    <t>Daily Subsistance Allowance</t>
  </si>
  <si>
    <t>2210304-00001001-0704014610-46100001</t>
  </si>
  <si>
    <t>Sundry Items (e.g. airport tax, taxis, etc?)</t>
  </si>
  <si>
    <t>2210401-00001001-0704014610-46100001</t>
  </si>
  <si>
    <t>Travel Costs (airlines, bus, railway, etc.)</t>
  </si>
  <si>
    <t>2210402-00001001-0704014610-46100001</t>
  </si>
  <si>
    <t>Accommodation</t>
  </si>
  <si>
    <t>2210403-00001001-0704014610-46100001</t>
  </si>
  <si>
    <t>Daily Subsistence Allowance</t>
  </si>
  <si>
    <t>2210404-00001001-0704014610-46100001</t>
  </si>
  <si>
    <t>2210802-00001001-0704014610-46100001</t>
  </si>
  <si>
    <t>Boards, Committees, Conferences and Seminars</t>
  </si>
  <si>
    <t>2620182-00001001-0704014610-46100001</t>
  </si>
  <si>
    <t>Contribution to Commonwealth Parliamentary Association</t>
  </si>
  <si>
    <t>2620183-00001001-0704014610-46100001</t>
  </si>
  <si>
    <t>Contribution to African Parliamentary Association</t>
  </si>
  <si>
    <t>2620184-00001001-0704014610-46100001</t>
  </si>
  <si>
    <t>Contribution to Other Parliamentary Associations</t>
  </si>
  <si>
    <t>2710103-00001001-0704014610-46100001</t>
  </si>
  <si>
    <t>Gratuity - Members of Parliament</t>
  </si>
  <si>
    <t>GROSS EXPENDITURE</t>
  </si>
  <si>
    <t>Net Expenditure Sub Head 000101 .. .. .. ..</t>
  </si>
  <si>
    <t>Net Expenditure Head 000100 .. .. .. ..</t>
  </si>
  <si>
    <t>Office of the Speaker</t>
  </si>
  <si>
    <t>Office of the Speaker Headquarters</t>
  </si>
  <si>
    <t>2210101-00001001-0704024610-46100001</t>
  </si>
  <si>
    <t>Electricity</t>
  </si>
  <si>
    <t>2210102-00001001-0704024610-46100001</t>
  </si>
  <si>
    <t>Water and Sewarage Charges</t>
  </si>
  <si>
    <t>2210103-00001001-0704024610-46100001</t>
  </si>
  <si>
    <t>Gas expenses</t>
  </si>
  <si>
    <t>2210201-00001001-0704024610-46100001</t>
  </si>
  <si>
    <t>2210202-00001001-0704024610-46100001</t>
  </si>
  <si>
    <t>2210203-00001001-0704024610-46100001</t>
  </si>
  <si>
    <t>Courier &amp; Postal Services</t>
  </si>
  <si>
    <t>2210301-00001001-0704024610-46100001</t>
  </si>
  <si>
    <t>2210302-00001001-0704024610-46100001</t>
  </si>
  <si>
    <t>2210303-00001001-0704024610-46100001</t>
  </si>
  <si>
    <t>2210401-00001001-0704024610-46100001</t>
  </si>
  <si>
    <t>2210402-00001001-0704024610-46100001</t>
  </si>
  <si>
    <t>2210403-00001001-0704024610-46100001</t>
  </si>
  <si>
    <t>2210801-00001001-0704024610-46100001</t>
  </si>
  <si>
    <t>Catering Services (receptions), Accommodation, Gifts, Food and Drinks</t>
  </si>
  <si>
    <t>Net Expenditure Sub Head 000201 .. .. .. ..</t>
  </si>
  <si>
    <t>Net Expenditure Head 000200 .. .. .. ..</t>
  </si>
  <si>
    <t>County Assembly Administration</t>
  </si>
  <si>
    <t>County Assembly Administration Headquarters</t>
  </si>
  <si>
    <t>2110101-00001001-0701014610-46100001</t>
  </si>
  <si>
    <t>2110201-00001001-0701014610-46100001</t>
  </si>
  <si>
    <t>Contractual Employees</t>
  </si>
  <si>
    <t>2110301-00001001-0701014610-46100001</t>
  </si>
  <si>
    <t>House Allowance</t>
  </si>
  <si>
    <t>2110304-00001001-0701014610-46100001</t>
  </si>
  <si>
    <t>Overtime - Civil Service</t>
  </si>
  <si>
    <t>2110309-00001001-0701014610-46100001</t>
  </si>
  <si>
    <t>Special Duty Allowance</t>
  </si>
  <si>
    <t>2110310-00001001-0701014610-46100001</t>
  </si>
  <si>
    <t>Top-up Allowance</t>
  </si>
  <si>
    <t>2110311-00001001-0701014610-46100001</t>
  </si>
  <si>
    <t>Transfer Allowance</t>
  </si>
  <si>
    <t>2110314-00001001-0701014610-46100001</t>
  </si>
  <si>
    <t>2110315-00001001-0701014610-46100001</t>
  </si>
  <si>
    <t>Extreneous Allowance</t>
  </si>
  <si>
    <t>2110320-00001001-0701014610-46100001</t>
  </si>
  <si>
    <t>Leave Allowance</t>
  </si>
  <si>
    <t>2110323-00001001-0701014610-46100001</t>
  </si>
  <si>
    <t>Late Duty Allowance</t>
  </si>
  <si>
    <t>2120101-00001001-0701014610-46100001</t>
  </si>
  <si>
    <t>Employer Contributions to National Social Security Fund</t>
  </si>
  <si>
    <t>2120399-00001001-0701014610-46100001</t>
  </si>
  <si>
    <t>Employer Contributions to Social Security Funds and Schemes</t>
  </si>
  <si>
    <t>2210101-00001001-0701014610-46100001</t>
  </si>
  <si>
    <t>2210102-00001001-0701014610-46100001</t>
  </si>
  <si>
    <t>2210103-00001001-0701014610-46100001</t>
  </si>
  <si>
    <t>2210201-00001001-0701014610-46100001</t>
  </si>
  <si>
    <t>2210202-00001001-0701014610-46100001</t>
  </si>
  <si>
    <t>2210203-00001001-0701014610-46100001</t>
  </si>
  <si>
    <t>2210301-00001001-0701014610-46100001</t>
  </si>
  <si>
    <t>2210302-00001001-0701014610-46100001</t>
  </si>
  <si>
    <t>2210303-00001001-0701014610-46100001</t>
  </si>
  <si>
    <t>2210304-00001001-0701014610-46100001</t>
  </si>
  <si>
    <t>2210401-00001001-0701014610-46100001</t>
  </si>
  <si>
    <t>2210402-00001001-0701014610-46100001</t>
  </si>
  <si>
    <t>2210403-00001001-0701014610-46100001</t>
  </si>
  <si>
    <t>2210404-00001001-0701014610-46100001</t>
  </si>
  <si>
    <t>2210502-00001001-0701014610-46100001</t>
  </si>
  <si>
    <t>Publishing &amp; Printing Services</t>
  </si>
  <si>
    <t>2210503-00001001-0701014610-46100001</t>
  </si>
  <si>
    <t>Subscriptions to Newspapers, Magazines and Periodicals</t>
  </si>
  <si>
    <t>2210504-00001001-0701014610-46100001</t>
  </si>
  <si>
    <t>Advertising, Awareness and Publicity Campaigns</t>
  </si>
  <si>
    <t>2210505-00001001-0701014610-46100001</t>
  </si>
  <si>
    <t>Trade Shows and Exhibitions</t>
  </si>
  <si>
    <t>2210506-00001001-0701014610-46100001</t>
  </si>
  <si>
    <t>Purchase of Curios</t>
  </si>
  <si>
    <t>2210602-00001001-0701014610-46100001</t>
  </si>
  <si>
    <t>Payment of Rents and Rates - Residential</t>
  </si>
  <si>
    <t>2210604-00001001-0701014610-46100001</t>
  </si>
  <si>
    <t>Hire of Transport, Equipment</t>
  </si>
  <si>
    <t>2210702-00001001-0701014610-46100001</t>
  </si>
  <si>
    <t>Remuneration of Instructors and Contract Based Training Services</t>
  </si>
  <si>
    <t>2210703-00001001-0701014610-46100001</t>
  </si>
  <si>
    <t>Production and Printing of Training Materials</t>
  </si>
  <si>
    <t>2210704-00001001-0701014610-46100001</t>
  </si>
  <si>
    <t>Hire of Training Facilities and Equipment</t>
  </si>
  <si>
    <t>2210705-00001001-0701014610-46100001</t>
  </si>
  <si>
    <t>Field Training Attachments</t>
  </si>
  <si>
    <t>2210706-00001001-0701014610-46100001</t>
  </si>
  <si>
    <t>Book Allowance</t>
  </si>
  <si>
    <t>2210707-00001001-0701014610-46100001</t>
  </si>
  <si>
    <t>Project Allowance</t>
  </si>
  <si>
    <t>2210708-00001001-0701014610-46100001</t>
  </si>
  <si>
    <t>Trainer Allowance</t>
  </si>
  <si>
    <t>2210709-00001001-0701014610-46100001</t>
  </si>
  <si>
    <t>Research Allowance</t>
  </si>
  <si>
    <t>2210710-00001001-0701014610-46100001</t>
  </si>
  <si>
    <t>Accommodation Allowance</t>
  </si>
  <si>
    <t>2210711-00001001-0701014610-46100001</t>
  </si>
  <si>
    <t>Tuition Fees Allowance</t>
  </si>
  <si>
    <t>2210712-00001001-0701014610-46100001</t>
  </si>
  <si>
    <t>Trainee Allowance</t>
  </si>
  <si>
    <t>2210716-00001001-0701014610-46100001</t>
  </si>
  <si>
    <t>Human Resourse Reforms</t>
  </si>
  <si>
    <t>2210799-00001001-0701014610-46100001</t>
  </si>
  <si>
    <t>Training Expenses - Other (Bud</t>
  </si>
  <si>
    <t>2210801-00001001-0701014610-46100001</t>
  </si>
  <si>
    <t>2210802-00001001-0701014610-46100001</t>
  </si>
  <si>
    <t>2210901-00001001-0701014610-46100001</t>
  </si>
  <si>
    <t>Group Personal Insurance</t>
  </si>
  <si>
    <t>2210902-00001001-0701014610-46100001</t>
  </si>
  <si>
    <t>Building Insurance</t>
  </si>
  <si>
    <t>2210903-00001001-0701014610-46100001</t>
  </si>
  <si>
    <t>Plant, Equipment and Machinery Insurance</t>
  </si>
  <si>
    <t>2210904-00001001-0701014610-46100001</t>
  </si>
  <si>
    <t>Motor Vehicle Insurance</t>
  </si>
  <si>
    <t>2210910-00001001-0701014610-46100001</t>
  </si>
  <si>
    <t>Medical Insurance</t>
  </si>
  <si>
    <t>2210999-00001001-0701014610-46100001</t>
  </si>
  <si>
    <t>Insurance Costs - Other (Budge</t>
  </si>
  <si>
    <t>2211009-00001001-0701014610-46100001</t>
  </si>
  <si>
    <t>Education and Library Supplies</t>
  </si>
  <si>
    <t>2211010-00001001-0701014610-46100001</t>
  </si>
  <si>
    <t>Supplies for Broadcasting and Information Services</t>
  </si>
  <si>
    <t>2211015-00001001-0701014610-46100001</t>
  </si>
  <si>
    <t>Foods and Rations</t>
  </si>
  <si>
    <t>2211016-00001001-0701014610-46100001</t>
  </si>
  <si>
    <t>Purchase of Uniforms and Clothing - Staff</t>
  </si>
  <si>
    <t>2211101-00001001-0701014610-46100001</t>
  </si>
  <si>
    <t>2211102-00001001-0701014610-46100001</t>
  </si>
  <si>
    <t>Supplies and Accessories for Computers and Printers</t>
  </si>
  <si>
    <t>2211103-00001001-0701014610-46100001</t>
  </si>
  <si>
    <t>Sanitary and Cleaning Materials, Supplies and Services</t>
  </si>
  <si>
    <t>2211201-00001001-0701014610-46100001</t>
  </si>
  <si>
    <t>Refined Fuels and Lubricants for Transport</t>
  </si>
  <si>
    <t>2211299-00001001-0701014610-46100001</t>
  </si>
  <si>
    <t>Fuel Oil and Lubricants - Othe</t>
  </si>
  <si>
    <t>2211301-00001001-0701014610-46100001</t>
  </si>
  <si>
    <t>Bank Service Commission and Charges</t>
  </si>
  <si>
    <t>2211305-00001001-0701014610-46100001</t>
  </si>
  <si>
    <t>Contracted Guards and Cleaning Services</t>
  </si>
  <si>
    <t>2211306-00001001-0701014610-46100001</t>
  </si>
  <si>
    <t>2211308-00001001-0701014610-46100001</t>
  </si>
  <si>
    <t>Legal Dues/fees, Arbitration and Compensation Payments</t>
  </si>
  <si>
    <t>2211310-00001001-0701014610-46100001</t>
  </si>
  <si>
    <t>Contracted Professional Services</t>
  </si>
  <si>
    <t>2211320-00001001-0701014610-46100001</t>
  </si>
  <si>
    <t>Temporary Committee Expenses</t>
  </si>
  <si>
    <t>2211399-00001001-0701014610-46100001</t>
  </si>
  <si>
    <t>Other Operating Expenses - Oth</t>
  </si>
  <si>
    <t>2220101-00001001-0701014610-46100001</t>
  </si>
  <si>
    <t>Maintenance Expenses - Motor Vehicles</t>
  </si>
  <si>
    <t>2220201-00001001-0701014610-46100001</t>
  </si>
  <si>
    <t>Maintenance of Plant, Machinery and Equipment (including lifts)</t>
  </si>
  <si>
    <t>2220202-00001001-0701014610-46100001</t>
  </si>
  <si>
    <t>Maintenance of Office Furniture and Equipment</t>
  </si>
  <si>
    <t>2220205-00001001-0701014610-46100001</t>
  </si>
  <si>
    <t>Maintenance of Buildings and Stations -- Non-Residential</t>
  </si>
  <si>
    <t>2220209-00001001-0701014610-46100001</t>
  </si>
  <si>
    <t>Minor Alterations to Buildings and Civil Works</t>
  </si>
  <si>
    <t>2220210-00001001-0701014610-46100001</t>
  </si>
  <si>
    <t>Maintenance of Computers, Software, and Networks</t>
  </si>
  <si>
    <t>3110202-00001001-0701014610-46100001</t>
  </si>
  <si>
    <t>Non-Residential Buildings (offices, schools, hospitals, etc..)</t>
  </si>
  <si>
    <t>3110399-00001001-0701014610-46100001</t>
  </si>
  <si>
    <t>Refurbishment of Buildgs - Oth</t>
  </si>
  <si>
    <t>3111001-00001001-0701014610-46100001</t>
  </si>
  <si>
    <t>Purchase of Office Furniture and Fittings</t>
  </si>
  <si>
    <t>3111002-00001001-0701014610-46100001</t>
  </si>
  <si>
    <t>Purchase of Computers, Printers and other IT Equipment</t>
  </si>
  <si>
    <t>3111003-00001001-0701014610-46100001</t>
  </si>
  <si>
    <t>Purchase of Airconditioners, Fans and Heating Appliances</t>
  </si>
  <si>
    <t>3111004-00001001-0701014610-46100001</t>
  </si>
  <si>
    <t>Purchase of Exchanges and other Communications Equipment</t>
  </si>
  <si>
    <t>3111005-00001001-0701014610-46100001</t>
  </si>
  <si>
    <t>Purchase of Photocopiers</t>
  </si>
  <si>
    <t>3111009-00001001-0701014610-46100001</t>
  </si>
  <si>
    <t>Purchase of other Office Equipment</t>
  </si>
  <si>
    <t>3111106-00001001-0701014610-46100001</t>
  </si>
  <si>
    <t>Purchase of Fire fighting Vehicles and Equipment</t>
  </si>
  <si>
    <t>3111108-00001001-0701014610-46100001</t>
  </si>
  <si>
    <t>Purchase of Police and Security Equipment</t>
  </si>
  <si>
    <t>Net Expenditure Sub Head 000301 .. .. .. ..</t>
  </si>
  <si>
    <t>Net Expenditure Head 000300 .. .. .. ..</t>
  </si>
  <si>
    <t>County Legislature</t>
  </si>
  <si>
    <t>County legislature headquarters</t>
  </si>
  <si>
    <t>2210203-00001001-0704014610-46100001</t>
  </si>
  <si>
    <t>2210801-00001001-0704014610-46100001</t>
  </si>
  <si>
    <t>2211101-00001001-0704014610-46100001</t>
  </si>
  <si>
    <t>2211102-00001001-0704014610-46100001</t>
  </si>
  <si>
    <t>2211103-00001001-0704014610-46100001</t>
  </si>
  <si>
    <t>Net Expenditure Sub Head 000401 .. .. .. ..</t>
  </si>
  <si>
    <t>Net Expenditure Head 000400 .. .. .. ..</t>
  </si>
  <si>
    <t>Finance Management Services</t>
  </si>
  <si>
    <t>3110901-00001001-0701014610-46100001</t>
  </si>
  <si>
    <t>Purchase of Household and Institutional Furniture and Fittings</t>
  </si>
  <si>
    <t>3110902-00001001-0701014610-46100001</t>
  </si>
  <si>
    <t>Purchase of Household and Institutional Appliances</t>
  </si>
  <si>
    <t>2210301-00001001-0702054610-46100001</t>
  </si>
  <si>
    <t>2210802-00001001-0702054610-46100001</t>
  </si>
  <si>
    <t>2211101-00001001-0702054610-46100001</t>
  </si>
  <si>
    <t>2211102-00001001-0702054610-46100001</t>
  </si>
  <si>
    <t>2211399-00001001-0702054610-46100001</t>
  </si>
  <si>
    <t>3111001-00001001-0702054610-46100001</t>
  </si>
  <si>
    <t>3111002-00001001-0702054610-46100001</t>
  </si>
  <si>
    <t>3111009-00001001-0702054610-46100001</t>
  </si>
  <si>
    <t>Net Expenditure Sub Head 000501 .. .. .. ..</t>
  </si>
  <si>
    <t>Net Expenditure Head 000500 .. .. .. ..</t>
  </si>
  <si>
    <t>Policy And Research</t>
  </si>
  <si>
    <t>2210301-00001001-0704034610-46100001</t>
  </si>
  <si>
    <t>2210302-00001001-0704034610-46100001</t>
  </si>
  <si>
    <t>2210303-00001001-0704034610-46100001</t>
  </si>
  <si>
    <t>2210304-00001001-0704034610-46100001</t>
  </si>
  <si>
    <t>2210401-00001001-0704034610-46100001</t>
  </si>
  <si>
    <t>2210402-00001001-0704034610-46100001</t>
  </si>
  <si>
    <t>2210403-00001001-0704034610-46100001</t>
  </si>
  <si>
    <t>2210404-00001001-0704034610-46100001</t>
  </si>
  <si>
    <t>2210802-00001001-0704034610-46100001</t>
  </si>
  <si>
    <t>2211009-00001001-0704034610-46100001</t>
  </si>
  <si>
    <t>2211010-00001001-0704034610-46100001</t>
  </si>
  <si>
    <t>2211102-00001001-0704034610-46100001</t>
  </si>
  <si>
    <t>2211310-00001001-0704034610-46100001</t>
  </si>
  <si>
    <t>3111002-00001001-0704034610-46100001</t>
  </si>
  <si>
    <t>3111111-00001001-0704034610-46100001</t>
  </si>
  <si>
    <t>Purchase of ICT Networking and Communication Equipment</t>
  </si>
  <si>
    <t>Net Expenditure Sub Head 000601 .. .. .. ..</t>
  </si>
  <si>
    <t>Net Expenditure Head 000600 .. .. .. ..</t>
  </si>
  <si>
    <t>Administative Services</t>
  </si>
  <si>
    <t>2210603-00001001-0701014610-46100001</t>
  </si>
  <si>
    <t>Rents and Rates - Non-Residential</t>
  </si>
  <si>
    <t>2211325-00001001-0701014610-46100001</t>
  </si>
  <si>
    <t>Constituency Office Expenses</t>
  </si>
  <si>
    <t>Net Expenditure Sub Head 000701 .. .. .. ..</t>
  </si>
  <si>
    <t>Net Expenditure Head 000700 .. .. .. ..</t>
  </si>
  <si>
    <t>County Assembly Service Board</t>
  </si>
  <si>
    <t>2110302-00001001-0704024610-46100001</t>
  </si>
  <si>
    <t>2210304-00001001-0704024610-46100001</t>
  </si>
  <si>
    <t>2210404-00001001-0704024610-46100001</t>
  </si>
  <si>
    <t>2210802-00001001-0704024610-46100001</t>
  </si>
  <si>
    <t>Net Expenditure Sub Head 000801 .. .. .. ..</t>
  </si>
  <si>
    <t>Net Expenditure Head 000800 .. .. .. ..</t>
  </si>
  <si>
    <t>Procedure And Committee Services</t>
  </si>
  <si>
    <t>2210301-00001001-0701084610-46100001</t>
  </si>
  <si>
    <t>2210302-00001001-0701084610-46100001</t>
  </si>
  <si>
    <t>2210303-00001001-0701084610-46100001</t>
  </si>
  <si>
    <t>2210304-00001001-0701084610-46100001</t>
  </si>
  <si>
    <t>2210401-00001001-0701084610-46100001</t>
  </si>
  <si>
    <t>2210402-00001001-0701084610-46100001</t>
  </si>
  <si>
    <t>2210403-00001001-0701084610-46100001</t>
  </si>
  <si>
    <t>2210404-00001001-0701084610-46100001</t>
  </si>
  <si>
    <t>2210801-00001001-0701084610-46100001</t>
  </si>
  <si>
    <t>2210802-00001001-0701084610-46100001</t>
  </si>
  <si>
    <t>2211101-00001001-0701084610-46100001</t>
  </si>
  <si>
    <t>2211102-00001001-0701084610-46100001</t>
  </si>
  <si>
    <t>2211103-00001001-0701084610-46100001</t>
  </si>
  <si>
    <t>2211309-00001001-0701084610-46100001</t>
  </si>
  <si>
    <t>Managent Fees</t>
  </si>
  <si>
    <t>3111001-00001001-0701084610-46100001</t>
  </si>
  <si>
    <t>3111002-00001001-0701084610-46100001</t>
  </si>
  <si>
    <t>3111003-00001001-0701084610-46100001</t>
  </si>
  <si>
    <t>3111009-00001001-0701084610-46100001</t>
  </si>
  <si>
    <t>3111106-00001001-0701084610-46100001</t>
  </si>
  <si>
    <t>Net Expenditure Sub Head 000901 .. .. .. ..</t>
  </si>
  <si>
    <t>Net Expenditure Head 000900 .. .. .. ..</t>
  </si>
  <si>
    <t>Total Net Expenditure vote R4611</t>
  </si>
  <si>
    <t>County Executive</t>
  </si>
  <si>
    <t>County Executive Headquarters</t>
  </si>
  <si>
    <t>2110117-00001001-0701014610-46100001</t>
  </si>
  <si>
    <t>Basic Salaries County Executive Service</t>
  </si>
  <si>
    <t>2210106-00001001-0701014610-46100001</t>
  </si>
  <si>
    <t>Utilities, Supplies- Other (</t>
  </si>
  <si>
    <t>2210307-00001001-0701014610-46100001</t>
  </si>
  <si>
    <t>Passage &amp; Transfer Expenses</t>
  </si>
  <si>
    <t>2210309-00001001-0701014610-46100001</t>
  </si>
  <si>
    <t>Field Allowance</t>
  </si>
  <si>
    <t>2210499-00001001-0701014610-46100001</t>
  </si>
  <si>
    <t>Foreign Travel and Subs.- Others</t>
  </si>
  <si>
    <t>2210599-00001001-0701014610-46100001</t>
  </si>
  <si>
    <t>Printing, Advertising - Other</t>
  </si>
  <si>
    <t>2210899-00001001-0701014610-46100001</t>
  </si>
  <si>
    <t>Hospitality Supplies - other (</t>
  </si>
  <si>
    <t>Specialised Materials - Other</t>
  </si>
  <si>
    <t>General Office Supplies (papers, pencils, forms, small office equipment etc)</t>
  </si>
  <si>
    <t>2211304-00001001-0701014610-46100001</t>
  </si>
  <si>
    <t>Medical Expenses</t>
  </si>
  <si>
    <t>2211309-00001001-0701014610-46100001</t>
  </si>
  <si>
    <t>2710105-00001001-0701014610-46100001</t>
  </si>
  <si>
    <t>Gratuity - Ministers</t>
  </si>
  <si>
    <t>3110302-00001001-0701014610-46100001</t>
  </si>
  <si>
    <t>Refurbishment of Non-Residential Buildings</t>
  </si>
  <si>
    <t>Net expenditure-County executive</t>
  </si>
  <si>
    <t xml:space="preserve">Total Net Expenditure vote R4612  </t>
  </si>
  <si>
    <t xml:space="preserve">VOTE R4613 NAROK - MINISTRY OF FINANCE AND ECONOMIC PLANNING  </t>
  </si>
  <si>
    <t>Head</t>
  </si>
  <si>
    <t>TITLE AND DETAILS</t>
  </si>
  <si>
    <t>Finance &amp; Economic Planning</t>
  </si>
  <si>
    <t>Finance &amp; Economic Planning Headquarters</t>
  </si>
  <si>
    <t>2210102-00001001-0703024610-46100001</t>
  </si>
  <si>
    <t>2210103-00001001-0703024610-46100001</t>
  </si>
  <si>
    <t>2210201-00001001-0703024610-46100001</t>
  </si>
  <si>
    <t>2210202-00001001-0703024610-46100001</t>
  </si>
  <si>
    <t>2210203-00001001-0703024610-46100001</t>
  </si>
  <si>
    <t>2210301-00001001-0703024610-46100001</t>
  </si>
  <si>
    <t>2210302-00001001-0703024610-46100001</t>
  </si>
  <si>
    <t>2210307-00001001-0703024610-46100001</t>
  </si>
  <si>
    <t>2210309-00001001-0703024610-46100001</t>
  </si>
  <si>
    <t>2210499-00001001-0703024610-46100001</t>
  </si>
  <si>
    <t>2210502-00001001-0703024610-46100001</t>
  </si>
  <si>
    <t>2210504-00001001-0703024610-46100001</t>
  </si>
  <si>
    <t>2210599-00001001-0703024610-46100001</t>
  </si>
  <si>
    <t>2210604-00001001-0703024610-46100001</t>
  </si>
  <si>
    <t>2210701-00001001-0703024610-46100001</t>
  </si>
  <si>
    <t>Travel Allowance</t>
  </si>
  <si>
    <t>2210703-00001001-0703024610-46100001</t>
  </si>
  <si>
    <t>2210710-00001001-0703024610-46100001</t>
  </si>
  <si>
    <t>2210711-00001001-0703024610-46100001</t>
  </si>
  <si>
    <t>2210799-00001001-0703024610-46100001</t>
  </si>
  <si>
    <t>2210801-00001001-0703024610-46100001</t>
  </si>
  <si>
    <t>2210802-00001001-0703024610-46100001</t>
  </si>
  <si>
    <t>2210899-00001001-0703024610-46100001</t>
  </si>
  <si>
    <t>2211016-00001001-0703024610-46100001</t>
  </si>
  <si>
    <t>2211031-00001001-0703024610-46100001</t>
  </si>
  <si>
    <t>2211101-00001001-0703024610-46100001</t>
  </si>
  <si>
    <t>2211102-00001001-0703024610-46100001</t>
  </si>
  <si>
    <t>2211201-00001001-0703024610-46100001</t>
  </si>
  <si>
    <t>2211304-00001001-0703024610-46100001</t>
  </si>
  <si>
    <t>2211309-00001001-0703024610-46100001</t>
  </si>
  <si>
    <t>2211310-00001001-0703024610-46100001</t>
  </si>
  <si>
    <t>2211399-00001001-0703024610-46100001</t>
  </si>
  <si>
    <t>2220101-00001001-0703024610-46100001</t>
  </si>
  <si>
    <t>Other Capital Grants and Trans</t>
  </si>
  <si>
    <t>3110302-00001001-0703024610-46100001</t>
  </si>
  <si>
    <t>Purchase of Motor Vehicles</t>
  </si>
  <si>
    <t>3111001-00001001-0703024610-46100001</t>
  </si>
  <si>
    <t>3111002-00001001-0703024610-46100001</t>
  </si>
  <si>
    <t>3111006-00001001-0703024610-46100001</t>
  </si>
  <si>
    <t>Purchase of Cash Boxes</t>
  </si>
  <si>
    <t>3111009-00001001-0703024610-46100001</t>
  </si>
  <si>
    <t>Procurement</t>
  </si>
  <si>
    <t>Procurement Headquarters</t>
  </si>
  <si>
    <t>2210102-00001001-0702044610-46100001</t>
  </si>
  <si>
    <t>2210103-00001001-0702044610-46100001</t>
  </si>
  <si>
    <t>2210201-00001001-0702044610-46100001</t>
  </si>
  <si>
    <t>2210202-00001001-0702044610-46100001</t>
  </si>
  <si>
    <t>2210203-00001001-0702044610-46100001</t>
  </si>
  <si>
    <t>2210301-00001001-0702044610-46100001</t>
  </si>
  <si>
    <t>2210302-00001001-0702044610-46100001</t>
  </si>
  <si>
    <t>2210307-00001001-0702044610-46100001</t>
  </si>
  <si>
    <t>2210309-00001001-0702044610-46100001</t>
  </si>
  <si>
    <t>2210499-00001001-0702044610-46100001</t>
  </si>
  <si>
    <t>2210502-00001001-0702044610-46100001</t>
  </si>
  <si>
    <t>2210504-00001001-0702044610-46100001</t>
  </si>
  <si>
    <t>2210599-00001001-0702044610-46100001</t>
  </si>
  <si>
    <t>2210604-00001001-0702044610-46100001</t>
  </si>
  <si>
    <t>2210701-00001001-0702044610-46100001</t>
  </si>
  <si>
    <t>2210703-00001001-0702044610-46100001</t>
  </si>
  <si>
    <t>2210710-00001001-0702044610-46100001</t>
  </si>
  <si>
    <t>2210711-00001001-0702044610-46100001</t>
  </si>
  <si>
    <t>2210799-00001001-0702044610-46100001</t>
  </si>
  <si>
    <t>2210801-00001001-0702044610-46100001</t>
  </si>
  <si>
    <t>2210802-00001001-0702044610-46100001</t>
  </si>
  <si>
    <t>2210899-00001001-0702044610-46100001</t>
  </si>
  <si>
    <t>2211016-00001001-0702044610-46100001</t>
  </si>
  <si>
    <t>2211031-00001001-0702044610-46100001</t>
  </si>
  <si>
    <t>2211101-00001001-0702044610-46100001</t>
  </si>
  <si>
    <t>2211102-00001001-0702044610-46100001</t>
  </si>
  <si>
    <t>2211201-00001001-0702044610-46100001</t>
  </si>
  <si>
    <t>2211304-00001001-0702044610-46100001</t>
  </si>
  <si>
    <t>2211305-00001001-0702044610-46100001</t>
  </si>
  <si>
    <t>2211308-00001001-0702044610-46100001</t>
  </si>
  <si>
    <t>2211309-00001001-0702044610-46100001</t>
  </si>
  <si>
    <t>2211310-00001001-0702044610-46100001</t>
  </si>
  <si>
    <t>2211399-00001001-0702044610-46100001</t>
  </si>
  <si>
    <t>2220101-00001001-0702044610-46100001</t>
  </si>
  <si>
    <t>3110302-00001001-0702044610-46100001</t>
  </si>
  <si>
    <t>3111001-00001001-0702044610-46100001</t>
  </si>
  <si>
    <t>3111002-00001001-0702044610-46100001</t>
  </si>
  <si>
    <t>3111009-00001001-0702044610-46100001</t>
  </si>
  <si>
    <t>Revenue Management Services</t>
  </si>
  <si>
    <t>2210102-00001001-0702024610-46100001</t>
  </si>
  <si>
    <t>2210103-00001001-0702024610-46100001</t>
  </si>
  <si>
    <t>2210201-00001001-0702024610-46100001</t>
  </si>
  <si>
    <t>2210202-00001001-0702024610-46100001</t>
  </si>
  <si>
    <t>2210203-00001001-0702024610-46100001</t>
  </si>
  <si>
    <t>2210301-00001001-0702024610-46100001</t>
  </si>
  <si>
    <t>2210302-00001001-0702024610-46100001</t>
  </si>
  <si>
    <t>2210307-00001001-0702024610-46100001</t>
  </si>
  <si>
    <t>2210309-00001001-0702024610-46100001</t>
  </si>
  <si>
    <t>2210499-00001001-0702024610-46100001</t>
  </si>
  <si>
    <t>2210502-00001001-0702024610-46100001</t>
  </si>
  <si>
    <t>2210504-00001001-0702024610-46100001</t>
  </si>
  <si>
    <t>2210599-00001001-0702024610-46100001</t>
  </si>
  <si>
    <t>2210604-00001001-0702024610-46100001</t>
  </si>
  <si>
    <t>2210701-00001001-0702024610-46100001</t>
  </si>
  <si>
    <t>2210703-00001001-0702024610-46100001</t>
  </si>
  <si>
    <t>2210710-00001001-0702024610-46100001</t>
  </si>
  <si>
    <t>2210711-00001001-0702024610-46100001</t>
  </si>
  <si>
    <t>2210799-00001001-0702024610-46100001</t>
  </si>
  <si>
    <t>2210801-00001001-0702024610-46100001</t>
  </si>
  <si>
    <t>2210802-00001001-0702024610-46100001</t>
  </si>
  <si>
    <t>2210899-00001001-0702024610-46100001</t>
  </si>
  <si>
    <t>2211016-00001001-0702024610-46100001</t>
  </si>
  <si>
    <t>2211031-00001001-0702024610-46100001</t>
  </si>
  <si>
    <t>2211101-00001001-0702024610-46100001</t>
  </si>
  <si>
    <t>2211102-00001001-0702024610-46100001</t>
  </si>
  <si>
    <t>2211201-00001001-0702024610-46100001</t>
  </si>
  <si>
    <t>2211304-00001001-0702024610-46100001</t>
  </si>
  <si>
    <t>2211305-00001001-0702024610-46100001</t>
  </si>
  <si>
    <t>2211308-00001001-0702024610-46100001</t>
  </si>
  <si>
    <t>2211309-00001001-0702024610-46100001</t>
  </si>
  <si>
    <t>2211310-00001001-0702024610-46100001</t>
  </si>
  <si>
    <t>2211399-00001001-0702024610-46100001</t>
  </si>
  <si>
    <t>2220101-00001001-0702024610-46100001</t>
  </si>
  <si>
    <t>3110302-00001001-0702024610-46100001</t>
  </si>
  <si>
    <t>3111001-00001001-0702024610-46100001</t>
  </si>
  <si>
    <t>3111002-00001001-0702024610-46100001</t>
  </si>
  <si>
    <t>3111006-00001001-0702024610-46100001</t>
  </si>
  <si>
    <t>3111009-00001001-0702024610-46100001</t>
  </si>
  <si>
    <t>County Treasury</t>
  </si>
  <si>
    <t>County Treasury Headquarters</t>
  </si>
  <si>
    <t>2110117-00001001-0703014610-46100001</t>
  </si>
  <si>
    <t>Basic Salaries County Executiive Service</t>
  </si>
  <si>
    <t>2110301-00001001-0703014610-46100001</t>
  </si>
  <si>
    <t>2110314-00001001-0703014610-46100001</t>
  </si>
  <si>
    <t>2110320-00001001-0703014610-46100001</t>
  </si>
  <si>
    <t>2120103-00001001-0703014610-46100001</t>
  </si>
  <si>
    <t>Employer Contribution to Staff Pensions Scheme</t>
  </si>
  <si>
    <t>2210101-00001001-0703014610-46100001</t>
  </si>
  <si>
    <t>2210102-00001001-0703014610-46100001</t>
  </si>
  <si>
    <t>2210103-00001001-0703014610-46100001</t>
  </si>
  <si>
    <t>2210201-00001001-0703014610-46100001</t>
  </si>
  <si>
    <t>2210202-00001001-0703014610-46100001</t>
  </si>
  <si>
    <t>2210203-00001001-0703014610-46100001</t>
  </si>
  <si>
    <t>2210301-00001001-0703014610-46100001</t>
  </si>
  <si>
    <t>2210302-00001001-0703014610-46100001</t>
  </si>
  <si>
    <t>2210307-00001001-0703014610-46100001</t>
  </si>
  <si>
    <t>2210309-00001001-0703014610-46100001</t>
  </si>
  <si>
    <t>2210499-00001001-0703014610-46100001</t>
  </si>
  <si>
    <t>2210502-00001001-0703014610-46100001</t>
  </si>
  <si>
    <t>2210504-00001001-0703014610-46100001</t>
  </si>
  <si>
    <t>2210599-00001001-0703014610-46100001</t>
  </si>
  <si>
    <t>2210604-00001001-0703014610-46100001</t>
  </si>
  <si>
    <t>2210701-00001001-0703014610-46100001</t>
  </si>
  <si>
    <t>2210703-00001001-0703014610-46100001</t>
  </si>
  <si>
    <t>2210710-00001001-0703014610-46100001</t>
  </si>
  <si>
    <t>2210711-00001001-0703014610-46100001</t>
  </si>
  <si>
    <t>2210799-00001001-0703014610-46100001</t>
  </si>
  <si>
    <t>2210801-00001001-0703014610-46100001</t>
  </si>
  <si>
    <t>2210802-00001001-0703014610-46100001</t>
  </si>
  <si>
    <t>2210899-00001001-0703014610-46100001</t>
  </si>
  <si>
    <t>2210904-00001001-0703014610-46100001</t>
  </si>
  <si>
    <t>2211016-00001001-0703014610-46100001</t>
  </si>
  <si>
    <t>2211031-00001001-0703014610-46100001</t>
  </si>
  <si>
    <t>2211101-00001001-0703014610-46100001</t>
  </si>
  <si>
    <t>2211102-00001001-0703014610-46100001</t>
  </si>
  <si>
    <t>2211201-00001001-0703014610-46100001</t>
  </si>
  <si>
    <t>2211304-00001001-0703014610-46100001</t>
  </si>
  <si>
    <t>2211305-00001001-0703014610-46100001</t>
  </si>
  <si>
    <t>2211308-00001001-0703014610-46100001</t>
  </si>
  <si>
    <t>2211309-00001001-0703014610-46100001</t>
  </si>
  <si>
    <t>2211310-00001001-0703014610-46100001</t>
  </si>
  <si>
    <t>2211399-00001001-0703014610-46100001</t>
  </si>
  <si>
    <t>2220101-00001001-0703014610-46100001</t>
  </si>
  <si>
    <t>3110302-00001001-0703014610-46100001</t>
  </si>
  <si>
    <t>3110701-00001001-0703014610-46100001</t>
  </si>
  <si>
    <t>3111001-00001001-0703014610-46100001</t>
  </si>
  <si>
    <t>3111002-00001001-0703014610-46100001</t>
  </si>
  <si>
    <t>3111006-00001001-0703014610-46100001</t>
  </si>
  <si>
    <t>3111009-00001001-0703014610-46100001</t>
  </si>
  <si>
    <t>Accounting Services</t>
  </si>
  <si>
    <t>Accounting Services Headquarters</t>
  </si>
  <si>
    <t>2210102-00001001-0702014610-46100001</t>
  </si>
  <si>
    <t>2210103-00001001-0702014610-46100001</t>
  </si>
  <si>
    <t>2210201-00001001-0702014610-46100001</t>
  </si>
  <si>
    <t>2210202-00001001-0702014610-46100001</t>
  </si>
  <si>
    <t>2210203-00001001-0702014610-46100001</t>
  </si>
  <si>
    <t>2210301-00001001-0702014610-46100001</t>
  </si>
  <si>
    <t>2210302-00001001-0702014610-46100001</t>
  </si>
  <si>
    <t>2210307-00001001-0702014610-46100001</t>
  </si>
  <si>
    <t>2210309-00001001-0702014610-46100001</t>
  </si>
  <si>
    <t>2210499-00001001-0702014610-46100001</t>
  </si>
  <si>
    <t>2210502-00001001-0702014610-46100001</t>
  </si>
  <si>
    <t>2210504-00001001-0702014610-46100001</t>
  </si>
  <si>
    <t>2210599-00001001-0702014610-46100001</t>
  </si>
  <si>
    <t>2210604-00001001-0702014610-46100001</t>
  </si>
  <si>
    <t>2210701-00001001-0702014610-46100001</t>
  </si>
  <si>
    <t>2210703-00001001-0702014610-46100001</t>
  </si>
  <si>
    <t>2210710-00001001-0702014610-46100001</t>
  </si>
  <si>
    <t>2210711-00001001-0702014610-46100001</t>
  </si>
  <si>
    <t>2210799-00001001-0702014610-46100001</t>
  </si>
  <si>
    <t>2210801-00001001-0702014610-46100001</t>
  </si>
  <si>
    <t>2210802-00001001-0702014610-46100001</t>
  </si>
  <si>
    <t>2210899-00001001-0702014610-46100001</t>
  </si>
  <si>
    <t>2211016-00001001-0702014610-46100001</t>
  </si>
  <si>
    <t>2211031-00001001-0702014610-46100001</t>
  </si>
  <si>
    <t>2211101-00001001-0702014610-46100001</t>
  </si>
  <si>
    <t>2211102-00001001-0702014610-46100001</t>
  </si>
  <si>
    <t>2211201-00001001-0702014610-46100001</t>
  </si>
  <si>
    <t>2211304-00001001-0702014610-46100001</t>
  </si>
  <si>
    <t>2211305-00001001-0702014610-46100001</t>
  </si>
  <si>
    <t>2211309-00001001-0702014610-46100001</t>
  </si>
  <si>
    <t>2211310-00001001-0702014610-46100001</t>
  </si>
  <si>
    <t>2211399-00001001-0702014610-46100001</t>
  </si>
  <si>
    <t>2220101-00001001-0702014610-46100001</t>
  </si>
  <si>
    <t>3111001-00001001-0702014610-46100001</t>
  </si>
  <si>
    <t>3111002-00001001-0702014610-46100001</t>
  </si>
  <si>
    <t>3111006-00001001-0702014610-46100001</t>
  </si>
  <si>
    <t>3111009-00001001-0702014610-46100001</t>
  </si>
  <si>
    <t>2210101-00001001-0702034610-46100001</t>
  </si>
  <si>
    <t>2210102-00001001-0702034610-46100001</t>
  </si>
  <si>
    <t>2210103-00001001-0702034610-46100001</t>
  </si>
  <si>
    <t>2210201-00001001-0702034610-46100001</t>
  </si>
  <si>
    <t>2210202-00001001-0702034610-46100001</t>
  </si>
  <si>
    <t>2210203-00001001-0702034610-46100001</t>
  </si>
  <si>
    <t>2210301-00001001-0702034610-46100001</t>
  </si>
  <si>
    <t>2210302-00001001-0702034610-46100001</t>
  </si>
  <si>
    <t>2210307-00001001-0702034610-46100001</t>
  </si>
  <si>
    <t>2210309-00001001-0702034610-46100001</t>
  </si>
  <si>
    <t>2210499-00001001-0702034610-46100001</t>
  </si>
  <si>
    <t>2210502-00001001-0702034610-46100001</t>
  </si>
  <si>
    <t>2210504-00001001-0702034610-46100001</t>
  </si>
  <si>
    <t>2210599-00001001-0702034610-46100001</t>
  </si>
  <si>
    <t>2210604-00001001-0702034610-46100001</t>
  </si>
  <si>
    <t>2210701-00001001-0702034610-46100001</t>
  </si>
  <si>
    <t>2210703-00001001-0702034610-46100001</t>
  </si>
  <si>
    <t>2210710-00001001-0702034610-46100001</t>
  </si>
  <si>
    <t>2210711-00001001-0702034610-46100001</t>
  </si>
  <si>
    <t>2210799-00001001-0702034610-46100001</t>
  </si>
  <si>
    <t>2210801-00001001-0702034610-46100001</t>
  </si>
  <si>
    <t>2210802-00001001-0702034610-46100001</t>
  </si>
  <si>
    <t>2210899-00001001-0702034610-46100001</t>
  </si>
  <si>
    <t>2211016-00001001-0702034610-46100001</t>
  </si>
  <si>
    <t>2211031-00001001-0702034610-46100001</t>
  </si>
  <si>
    <t>2211101-00001001-0702034610-46100001</t>
  </si>
  <si>
    <t>2211102-00001001-0702034610-46100001</t>
  </si>
  <si>
    <t>2211201-00001001-0702034610-46100001</t>
  </si>
  <si>
    <t>2211304-00001001-0702034610-46100001</t>
  </si>
  <si>
    <t>2211305-00001001-0702034610-46100001</t>
  </si>
  <si>
    <t>2211309-00001001-0702034610-46100001</t>
  </si>
  <si>
    <t>2211310-00001001-0702034610-46100001</t>
  </si>
  <si>
    <t>2211399-00001001-0702034610-46100001</t>
  </si>
  <si>
    <t>2220101-00001001-0702034610-46100001</t>
  </si>
  <si>
    <t>3110302-00001001-0702034610-46100001</t>
  </si>
  <si>
    <t>3111001-00001001-0702034610-46100001</t>
  </si>
  <si>
    <t>3111002-00001001-0702034610-46100001</t>
  </si>
  <si>
    <t>3111009-00001001-0702034610-46100001</t>
  </si>
  <si>
    <t>Internal Audit</t>
  </si>
  <si>
    <t>Internal Audit Headquarters</t>
  </si>
  <si>
    <t>2110117-00001001-0702054610-46100001</t>
  </si>
  <si>
    <t>2110301-00001001-0702054610-46100001</t>
  </si>
  <si>
    <t>2110314-00001001-0702054610-46100001</t>
  </si>
  <si>
    <t>2120103-00001001-0702054610-46100001</t>
  </si>
  <si>
    <t>2210102-00001001-0702054610-46100001</t>
  </si>
  <si>
    <t>2210103-00001001-0702054610-46100001</t>
  </si>
  <si>
    <t>2210106-00001001-0702054610-46100001</t>
  </si>
  <si>
    <t>2210201-00001001-0702054610-46100001</t>
  </si>
  <si>
    <t>2210202-00001001-0702054610-46100001</t>
  </si>
  <si>
    <t>2210203-00001001-0702054610-46100001</t>
  </si>
  <si>
    <t>2210307-00001001-0702054610-46100001</t>
  </si>
  <si>
    <t>2210309-00001001-0702054610-46100001</t>
  </si>
  <si>
    <t>2210502-00001001-0702054610-46100001</t>
  </si>
  <si>
    <t>2210604-00001001-0702054610-46100001</t>
  </si>
  <si>
    <t>2210799-00001001-0702054610-46100001</t>
  </si>
  <si>
    <t>2210801-00001001-0702054610-46100001</t>
  </si>
  <si>
    <t>2210899-00001001-0702054610-46100001</t>
  </si>
  <si>
    <t>2210904-00001001-0702054610-46100001</t>
  </si>
  <si>
    <t>2211201-00001001-0702054610-46100001</t>
  </si>
  <si>
    <t>2220101-00001001-0702054610-46100001</t>
  </si>
  <si>
    <t>ICT&amp;E-Government Headquarters</t>
  </si>
  <si>
    <t>2110117-00001001-0202014610-46100001</t>
  </si>
  <si>
    <t>2110301-00001001-0202014610-46100001</t>
  </si>
  <si>
    <t>2110314-00001001-0202014610-46100001</t>
  </si>
  <si>
    <t>2110320-00001001-0202014610-46100001</t>
  </si>
  <si>
    <t>2210101-00001001-0202014610-46100001</t>
  </si>
  <si>
    <t>2210102-00001001-0202014610-46100001</t>
  </si>
  <si>
    <t>2210103-00001001-0202014610-46100001</t>
  </si>
  <si>
    <t>2210106-00001001-0202014610-46100001</t>
  </si>
  <si>
    <t>2210201-00001001-0202014610-46100001</t>
  </si>
  <si>
    <t>2210202-00001001-0202014610-46100001</t>
  </si>
  <si>
    <t>2210203-00001001-0202014610-46100001</t>
  </si>
  <si>
    <t>2210301-00001001-0202014610-46100001</t>
  </si>
  <si>
    <t>2210302-00001001-0202014610-46100001</t>
  </si>
  <si>
    <t>2210309-00001001-0202014610-46100001</t>
  </si>
  <si>
    <t>2210499-00001001-0202014610-46100001</t>
  </si>
  <si>
    <t>2210502-00001001-0202014610-46100001</t>
  </si>
  <si>
    <t>2210599-00001001-0202014610-46100001</t>
  </si>
  <si>
    <t>2210604-00001001-0202014610-46100001</t>
  </si>
  <si>
    <t>2210799-00001001-0202014610-46100001</t>
  </si>
  <si>
    <t>2210801-00001001-0202014610-46100001</t>
  </si>
  <si>
    <t>2210802-00001001-0202014610-46100001</t>
  </si>
  <si>
    <t>2210899-00001001-0202014610-46100001</t>
  </si>
  <si>
    <t>2211029-00001001-0202014610-46100001</t>
  </si>
  <si>
    <t>Purchase of Safety Gear</t>
  </si>
  <si>
    <t>2211101-00001001-0202014610-46100001</t>
  </si>
  <si>
    <t>2211102-00001001-0202014610-46100001</t>
  </si>
  <si>
    <t>2211201-00001001-0202014610-46100001</t>
  </si>
  <si>
    <t>2211308-00001001-0202014610-46100001</t>
  </si>
  <si>
    <t>2211310-00001001-0202014610-46100001</t>
  </si>
  <si>
    <t>2211399-00001001-0202014610-46100001</t>
  </si>
  <si>
    <t>2220101-00001001-0202014610-46100001</t>
  </si>
  <si>
    <t>3110302-00001001-0202014610-46100001</t>
  </si>
  <si>
    <t>3111001-00001001-0202014610-46100001</t>
  </si>
  <si>
    <t>3111002-00001001-0202014610-46100001</t>
  </si>
  <si>
    <t>3111009-00001001-0202014610-46100001</t>
  </si>
  <si>
    <t xml:space="preserve">Total Net Expenditure vote R4613  </t>
  </si>
  <si>
    <t xml:space="preserve">VOTE R4614 NAROK - MINISTRY OF TRANSPORT AND PUBLIC WORKS  </t>
  </si>
  <si>
    <t xml:space="preserve">Recurrent Expenditure </t>
  </si>
  <si>
    <t>Public Works And Infrastructure</t>
  </si>
  <si>
    <t>2110117-00001001-0201014610-46100001</t>
  </si>
  <si>
    <t>2110301-00001001-0201014610-46100001</t>
  </si>
  <si>
    <t>2110314-00001001-0201014610-46100001</t>
  </si>
  <si>
    <t>2110320-00001001-0201014610-46100001</t>
  </si>
  <si>
    <t>2210101-00001001-0201014610-46100001</t>
  </si>
  <si>
    <t>2210102-00001001-0201014610-46100001</t>
  </si>
  <si>
    <t>2210103-00001001-0201014610-46100001</t>
  </si>
  <si>
    <t>2210106-00001001-0201014610-46100001</t>
  </si>
  <si>
    <t>2210201-00001001-0201014610-46100001</t>
  </si>
  <si>
    <t>2210202-00001001-0201014610-46100001</t>
  </si>
  <si>
    <t>2210203-00001001-0201014610-46100001</t>
  </si>
  <si>
    <t>2210301-00001001-0201014610-46100001</t>
  </si>
  <si>
    <t>2210302-00001001-0201014610-46100001</t>
  </si>
  <si>
    <t>2210307-00001001-0201014610-46100001</t>
  </si>
  <si>
    <t>2210309-00001001-0201014610-46100001</t>
  </si>
  <si>
    <t>2210502-00001001-0201014610-46100001</t>
  </si>
  <si>
    <t>2210599-00001001-0201014610-46100001</t>
  </si>
  <si>
    <t>2210604-00001001-0201014610-46100001</t>
  </si>
  <si>
    <t>2210799-00001001-0201014610-46100001</t>
  </si>
  <si>
    <t>2210801-00001001-0201014610-46100001</t>
  </si>
  <si>
    <t>2210802-00001001-0201014610-46100001</t>
  </si>
  <si>
    <t>2210899-00001001-0201014610-46100001</t>
  </si>
  <si>
    <t>2210904-00001001-0201014610-46100001</t>
  </si>
  <si>
    <t>2211016-00001001-0201014610-46100001</t>
  </si>
  <si>
    <t>2211029-00001001-0201014610-46100001</t>
  </si>
  <si>
    <t>2211101-00001001-0201014610-46100001</t>
  </si>
  <si>
    <t>2211102-00001001-0201014610-46100001</t>
  </si>
  <si>
    <t>2211201-00001001-0201014610-46100001</t>
  </si>
  <si>
    <t>2211305-00001001-0201014610-46100001</t>
  </si>
  <si>
    <t>2211310-00001001-0201014610-46100001</t>
  </si>
  <si>
    <t>2211399-00001001-0201014610-46100001</t>
  </si>
  <si>
    <t>2220101-00001001-0201014610-46100001</t>
  </si>
  <si>
    <t>3110302-00001001-0201014610-46100001</t>
  </si>
  <si>
    <t>3111001-00001001-0201014610-46100001</t>
  </si>
  <si>
    <t>3111002-00001001-0201014610-46100001</t>
  </si>
  <si>
    <t>3111009-00001001-0201014610-46100001</t>
  </si>
  <si>
    <t>Roads And Transport</t>
  </si>
  <si>
    <t>2110117-00001001-0201034610-46100001</t>
  </si>
  <si>
    <t>2110301-00001001-0201034610-46100001</t>
  </si>
  <si>
    <t>2110314-00001001-0201034610-46100001</t>
  </si>
  <si>
    <t>2110320-00001001-0201034610-46100001</t>
  </si>
  <si>
    <t>2120103-00001001-0201034610-46100001</t>
  </si>
  <si>
    <t>2210101-00001001-0201034610-46100001</t>
  </si>
  <si>
    <t>2210102-00001001-0201034610-46100001</t>
  </si>
  <si>
    <t>2210103-00001001-0201034610-46100001</t>
  </si>
  <si>
    <t>2210106-00001001-0201034610-46100001</t>
  </si>
  <si>
    <t>2210201-00001001-0201034610-46100001</t>
  </si>
  <si>
    <t>2210202-00001001-0201034610-46100001</t>
  </si>
  <si>
    <t>2210203-00001001-0201034610-46100001</t>
  </si>
  <si>
    <t>2210301-00001001-0201034610-46100001</t>
  </si>
  <si>
    <t>2210302-00001001-0201034610-46100001</t>
  </si>
  <si>
    <t>2210307-00001001-0201034610-46100001</t>
  </si>
  <si>
    <t>2210309-00001001-0201034610-46100001</t>
  </si>
  <si>
    <t>2210502-00001001-0201034610-46100001</t>
  </si>
  <si>
    <t>2210599-00001001-0201034610-46100001</t>
  </si>
  <si>
    <t>2210604-00001001-0201034610-46100001</t>
  </si>
  <si>
    <t>2210799-00001001-0201034610-46100001</t>
  </si>
  <si>
    <t>2210801-00001001-0201034610-46100001</t>
  </si>
  <si>
    <t>2210802-00001001-0201034610-46100001</t>
  </si>
  <si>
    <t>2210899-00001001-0201034610-46100001</t>
  </si>
  <si>
    <t>2210904-00001001-0201034610-46100001</t>
  </si>
  <si>
    <t>2211016-00001001-0201034610-46100001</t>
  </si>
  <si>
    <t>2211029-00001001-0201034610-46100001</t>
  </si>
  <si>
    <t>2211101-00001001-0201034610-46100001</t>
  </si>
  <si>
    <t>2211102-00001001-0201034610-46100001</t>
  </si>
  <si>
    <t>2211201-00001001-0201034610-46100001</t>
  </si>
  <si>
    <t>2211305-00001001-0201034610-46100001</t>
  </si>
  <si>
    <t>2211310-00001001-0201034610-46100001</t>
  </si>
  <si>
    <t>2211399-00001001-0201034610-46100001</t>
  </si>
  <si>
    <t>2220101-00001001-0201034610-46100001</t>
  </si>
  <si>
    <t>3110302-00001001-0201034610-46100001</t>
  </si>
  <si>
    <t>3111001-00001001-0201034610-46100001</t>
  </si>
  <si>
    <t>3111002-00001001-0201034610-46100001</t>
  </si>
  <si>
    <t>3111009-00001001-0201034610-46100001</t>
  </si>
  <si>
    <t>Transport</t>
  </si>
  <si>
    <t>2110117-00001001-0201024610-46100001</t>
  </si>
  <si>
    <t>2110301-00001001-0201024610-46100001</t>
  </si>
  <si>
    <t>2110314-00001001-0201024610-46100001</t>
  </si>
  <si>
    <t>2110320-00001001-0201024610-46100001</t>
  </si>
  <si>
    <t>2120103-00001001-0201024610-46100001</t>
  </si>
  <si>
    <t>2210101-00001001-0201024610-46100001</t>
  </si>
  <si>
    <t>2210102-00001001-0201024610-46100001</t>
  </si>
  <si>
    <t>2210103-00001001-0201024610-46100001</t>
  </si>
  <si>
    <t>2210106-00001001-0201024610-46100001</t>
  </si>
  <si>
    <t>2210201-00001001-0201024610-46100001</t>
  </si>
  <si>
    <t>2210202-00001001-0201024610-46100001</t>
  </si>
  <si>
    <t>2210203-00001001-0201024610-46100001</t>
  </si>
  <si>
    <t>2210301-00001001-0201024610-46100001</t>
  </si>
  <si>
    <t>2210302-00001001-0201024610-46100001</t>
  </si>
  <si>
    <t>2210307-00001001-0201024610-46100001</t>
  </si>
  <si>
    <t>2210309-00001001-0201024610-46100001</t>
  </si>
  <si>
    <t>2210499-00001001-0201024610-46100001</t>
  </si>
  <si>
    <t>2210502-00001001-0201024610-46100001</t>
  </si>
  <si>
    <t>2210599-00001001-0201024610-46100001</t>
  </si>
  <si>
    <t>2210604-00001001-0201024610-46100001</t>
  </si>
  <si>
    <t>2210799-00001001-0201024610-46100001</t>
  </si>
  <si>
    <t>2210801-00001001-0201024610-46100001</t>
  </si>
  <si>
    <t>2210802-00001001-0201024610-46100001</t>
  </si>
  <si>
    <t>2210899-00001001-0201024610-46100001</t>
  </si>
  <si>
    <t>2210904-00001001-0201024610-46100001</t>
  </si>
  <si>
    <t>2211016-00001001-0201024610-46100001</t>
  </si>
  <si>
    <t>2211029-00001001-0201024610-46100001</t>
  </si>
  <si>
    <t>2211101-00001001-0201024610-46100001</t>
  </si>
  <si>
    <t>2211102-00001001-0201024610-46100001</t>
  </si>
  <si>
    <t>2211201-00001001-0201024610-46100001</t>
  </si>
  <si>
    <t>2211305-00001001-0201024610-46100001</t>
  </si>
  <si>
    <t>2211309-00001001-0201024610-46100001</t>
  </si>
  <si>
    <t>2211310-00001001-0201024610-46100001</t>
  </si>
  <si>
    <t>2211399-00001001-0201024610-46100001</t>
  </si>
  <si>
    <t>2220101-00001001-0201024610-46100001</t>
  </si>
  <si>
    <t>3111001-00001001-0201024610-46100001</t>
  </si>
  <si>
    <t>3111002-00001001-0201024610-46100001</t>
  </si>
  <si>
    <t>3111009-00001001-0201024610-46100001</t>
  </si>
  <si>
    <t xml:space="preserve">Total Net Expenditure vote R4614  </t>
  </si>
  <si>
    <t xml:space="preserve">VOTE R4615 NAROK - MINISTRY OF EDUCATION, YOUTH, SPORTS, CULTURE AND SOCIAL SERVICES  </t>
  </si>
  <si>
    <t>Education</t>
  </si>
  <si>
    <t>Education - Headquarters</t>
  </si>
  <si>
    <t>2110117-00001001-0502014610-46100001</t>
  </si>
  <si>
    <t>2110301-00001001-0502014610-46100001</t>
  </si>
  <si>
    <t>2110314-00001001-0502014610-46100001</t>
  </si>
  <si>
    <t>2210101-00001001-0502014610-46100001</t>
  </si>
  <si>
    <t>2210102-00001001-0502014610-46100001</t>
  </si>
  <si>
    <t>2210201-00001001-0502014610-46100001</t>
  </si>
  <si>
    <t>2210202-00001001-0502014610-46100001</t>
  </si>
  <si>
    <t>2210203-00001001-0502014610-46100001</t>
  </si>
  <si>
    <t>2210301-00001001-0502014610-46100001</t>
  </si>
  <si>
    <t>2210302-00001001-0502014610-46100001</t>
  </si>
  <si>
    <t>2210309-00001001-0502014610-46100001</t>
  </si>
  <si>
    <t>2210502-00001001-0502014610-46100001</t>
  </si>
  <si>
    <t>2210505-00001001-0502014610-46100001</t>
  </si>
  <si>
    <t>2210599-00001001-0502014610-46100001</t>
  </si>
  <si>
    <t>2210604-00001001-0502014610-46100001</t>
  </si>
  <si>
    <t>2210799-00001001-0502014610-46100001</t>
  </si>
  <si>
    <t>2210801-00001001-0502014610-46100001</t>
  </si>
  <si>
    <t>2211101-00001001-0502014610-46100001</t>
  </si>
  <si>
    <t>2211102-00001001-0502014610-46100001</t>
  </si>
  <si>
    <t>2211201-00001001-0502014610-46100001</t>
  </si>
  <si>
    <t>2220101-00001001-0502014610-46100001</t>
  </si>
  <si>
    <t>2640101-00001001-0502014610-46100001</t>
  </si>
  <si>
    <t>Scholarships and other Educational Benefits - Secondary Education</t>
  </si>
  <si>
    <t>3110302-00001001-0502014610-46100001</t>
  </si>
  <si>
    <t>3111001-00001001-0502014610-46100001</t>
  </si>
  <si>
    <t>3111002-00001001-0502014610-46100001</t>
  </si>
  <si>
    <t>3111006-00001001-0502014610-46100001</t>
  </si>
  <si>
    <t>3111009-00001001-0502014610-46100001</t>
  </si>
  <si>
    <t>Gender and Youth Affairs</t>
  </si>
  <si>
    <t>Gender and Youth Affairs - Headquarters</t>
  </si>
  <si>
    <t>2210101-00001001-0901014610-46100001</t>
  </si>
  <si>
    <t>2210102-00001001-0901014610-46100001</t>
  </si>
  <si>
    <t>2210202-00001001-0901014610-46100001</t>
  </si>
  <si>
    <t>2210203-00001001-0901014610-46100001</t>
  </si>
  <si>
    <t>2210301-00001001-0901014610-46100001</t>
  </si>
  <si>
    <t>2210302-00001001-0901014610-46100001</t>
  </si>
  <si>
    <t>2210701-00001001-0901014610-46100001</t>
  </si>
  <si>
    <t>2210702-00001001-0901014610-46100001</t>
  </si>
  <si>
    <t>2210703-00001001-0901014610-46100001</t>
  </si>
  <si>
    <t>2210705-00001001-0901014610-46100001</t>
  </si>
  <si>
    <t>2210707-00001001-0901014610-46100001</t>
  </si>
  <si>
    <t>2210708-00001001-0901014610-46100001</t>
  </si>
  <si>
    <t>2210801-00001001-0901014610-46100001</t>
  </si>
  <si>
    <t>2210802-00001001-0901014610-46100001</t>
  </si>
  <si>
    <t>2210803-00001001-0901014610-46100001</t>
  </si>
  <si>
    <t>State Hospitality Costs</t>
  </si>
  <si>
    <t>2211101-00001001-0901014610-46100001</t>
  </si>
  <si>
    <t>2211102-00001001-0901014610-46100001</t>
  </si>
  <si>
    <t>2211103-00001001-0901014610-46100001</t>
  </si>
  <si>
    <t>2211201-00001001-0901014610-46100001</t>
  </si>
  <si>
    <t>2220202-00001001-0901014610-46100001</t>
  </si>
  <si>
    <t>Vocational Education and Training</t>
  </si>
  <si>
    <t>Vocational Education and Training - Headquarters</t>
  </si>
  <si>
    <t>2110117-00001001-0901064610-46100001</t>
  </si>
  <si>
    <t>2210101-00001001-0901064610-46100001</t>
  </si>
  <si>
    <t>2210102-00001001-0901064610-46100001</t>
  </si>
  <si>
    <t>2210202-00001001-0901064610-46100001</t>
  </si>
  <si>
    <t>2210203-00001001-0901064610-46100001</t>
  </si>
  <si>
    <t>2210301-00001001-0901064610-46100001</t>
  </si>
  <si>
    <t>2210302-00001001-0901064610-46100001</t>
  </si>
  <si>
    <t>2210502-00001001-0901064610-46100001</t>
  </si>
  <si>
    <t>2210599-00001001-0901064610-46100001</t>
  </si>
  <si>
    <t>2210799-00001001-0901064610-46100001</t>
  </si>
  <si>
    <t>2210801-00001001-0901064610-46100001</t>
  </si>
  <si>
    <t>2211101-00001001-0901064610-46100001</t>
  </si>
  <si>
    <t>2211102-00001001-0901064610-46100001</t>
  </si>
  <si>
    <t>2211103-00001001-0901064610-46100001</t>
  </si>
  <si>
    <t>2220202-00001001-0901064610-46100001</t>
  </si>
  <si>
    <t>2220210-00001001-0901064610-46100001</t>
  </si>
  <si>
    <t>3110302-00001001-0901064610-46100001</t>
  </si>
  <si>
    <t>3110701-00001001-0901064610-46100001</t>
  </si>
  <si>
    <t>3111001-00001001-0901064610-46100001</t>
  </si>
  <si>
    <t>3111002-00001001-0901064610-46100001</t>
  </si>
  <si>
    <t>3111005-00001001-0901064610-46100001</t>
  </si>
  <si>
    <t>Arts, Culture and Heritage</t>
  </si>
  <si>
    <t>Arts, Culture and Heritage - Headquarters</t>
  </si>
  <si>
    <t>2210101-00001001-0901034610-46100001</t>
  </si>
  <si>
    <t>2210102-00001001-0901034610-46100001</t>
  </si>
  <si>
    <t>2210201-00001001-0901034610-46100001</t>
  </si>
  <si>
    <t>2210202-00001001-0901034610-46100001</t>
  </si>
  <si>
    <t>2210203-00001001-0901034610-46100001</t>
  </si>
  <si>
    <t>2210301-00001001-0901034610-46100001</t>
  </si>
  <si>
    <t>2210302-00001001-0901034610-46100001</t>
  </si>
  <si>
    <t>2210309-00001001-0901034610-46100001</t>
  </si>
  <si>
    <t>2210502-00001001-0901034610-46100001</t>
  </si>
  <si>
    <t>2210599-00001001-0901034610-46100001</t>
  </si>
  <si>
    <t>2210604-00001001-0901034610-46100001</t>
  </si>
  <si>
    <t>2210701-00001001-0901034610-46100001</t>
  </si>
  <si>
    <t>2210801-00001001-0901034610-46100001</t>
  </si>
  <si>
    <t>2210802-00001001-0901034610-46100001</t>
  </si>
  <si>
    <t>2210803-00001001-0901034610-46100001</t>
  </si>
  <si>
    <t>2211101-00001001-0901034610-46100001</t>
  </si>
  <si>
    <t>2211102-00001001-0901034610-46100001</t>
  </si>
  <si>
    <t>2211103-00001001-0901034610-46100001</t>
  </si>
  <si>
    <t>2211201-00001001-0901034610-46100001</t>
  </si>
  <si>
    <t>2220202-00001001-0901034610-46100001</t>
  </si>
  <si>
    <t>2220210-00001001-0901034610-46100001</t>
  </si>
  <si>
    <t>3110302-00001001-0901034610-46100001</t>
  </si>
  <si>
    <t>3111001-00001001-0901034610-46100001</t>
  </si>
  <si>
    <t>3111002-00001001-0901034610-46100001</t>
  </si>
  <si>
    <t>Social services and Recreation</t>
  </si>
  <si>
    <t>Social services and Recreation - Headquarters</t>
  </si>
  <si>
    <t>2210101-00001001-0901024610-46100001</t>
  </si>
  <si>
    <t>2210102-00001001-0901024610-46100001</t>
  </si>
  <si>
    <t>2210106-00001001-0901024610-46100001</t>
  </si>
  <si>
    <t>2210201-00001001-0901024610-46100001</t>
  </si>
  <si>
    <t>2210202-00001001-0901024610-46100001</t>
  </si>
  <si>
    <t>2210203-00001001-0901024610-46100001</t>
  </si>
  <si>
    <t>2210301-00001001-0901024610-46100001</t>
  </si>
  <si>
    <t>2210302-00001001-0901024610-46100001</t>
  </si>
  <si>
    <t>2210309-00001001-0901024610-46100001</t>
  </si>
  <si>
    <t>2210502-00001001-0901024610-46100001</t>
  </si>
  <si>
    <t>2210599-00001001-0901024610-46100001</t>
  </si>
  <si>
    <t>2210604-00001001-0901024610-46100001</t>
  </si>
  <si>
    <t>2210799-00001001-0901024610-46100001</t>
  </si>
  <si>
    <t>2210801-00001001-0901024610-46100001</t>
  </si>
  <si>
    <t>2210802-00001001-0901024610-46100001</t>
  </si>
  <si>
    <t>2211101-00001001-0901024610-46100001</t>
  </si>
  <si>
    <t>2211102-00001001-0901024610-46100001</t>
  </si>
  <si>
    <t>2211399-00001001-0901024610-46100001</t>
  </si>
  <si>
    <t>2710399-00001001-0901024610-46100001</t>
  </si>
  <si>
    <t>Employer Social Benefits - Other (Budget)</t>
  </si>
  <si>
    <t>3110302-00001001-0901024610-46100001</t>
  </si>
  <si>
    <t>3111001-00001001-0901024610-46100001</t>
  </si>
  <si>
    <t>3111002-00001001-0901024610-46100001</t>
  </si>
  <si>
    <t xml:space="preserve">Total Net Expenditure vote R4615  </t>
  </si>
  <si>
    <t xml:space="preserve">VOTE R4616 NAROK - MINISTRY OF ENVIRONMENT PROTECTION, ENERGY, WATER &amp; NATURAL RESOURCES  </t>
  </si>
  <si>
    <t>EnvironmentProtection,Energy,Water&amp; Natural Resources</t>
  </si>
  <si>
    <t>Environment Protection,Energy,Water&amp; Natural Resources</t>
  </si>
  <si>
    <t>2110117-00001001-1002014610-46100001</t>
  </si>
  <si>
    <t>2110301-00001001-1002014610-46100001</t>
  </si>
  <si>
    <t>2120103-00001001-1002014610-46100001</t>
  </si>
  <si>
    <t>2210101-00001001-1002014610-46100001</t>
  </si>
  <si>
    <t>2210102-00001001-1002014610-46100001</t>
  </si>
  <si>
    <t>2210201-00001001-1002014610-46100001</t>
  </si>
  <si>
    <t>2210203-00001001-1002014610-46100001</t>
  </si>
  <si>
    <t>2210301-00001001-1002014610-46100001</t>
  </si>
  <si>
    <t>2210302-00001001-1002014610-46100001</t>
  </si>
  <si>
    <t>2210309-00001001-1002014610-46100001</t>
  </si>
  <si>
    <t>2210499-00001001-1002014610-46100001</t>
  </si>
  <si>
    <t>2210502-00001001-1002014610-46100001</t>
  </si>
  <si>
    <t>2210599-00001001-1002014610-46100001</t>
  </si>
  <si>
    <t>2210604-00001001-1002014610-46100001</t>
  </si>
  <si>
    <t>2210799-00001001-1002014610-46100001</t>
  </si>
  <si>
    <t>2210801-00001001-1002014610-46100001</t>
  </si>
  <si>
    <t>2210802-00001001-1002014610-46100001</t>
  </si>
  <si>
    <t>2210899-00001001-1002014610-46100001</t>
  </si>
  <si>
    <t>2210904-00001001-1002014610-46100001</t>
  </si>
  <si>
    <t>2211016-00001001-1002014610-46100001</t>
  </si>
  <si>
    <t>2211023-00001001-1002014610-46100001</t>
  </si>
  <si>
    <t>Supplies for Production</t>
  </si>
  <si>
    <t>2211029-00001001-1002014610-46100001</t>
  </si>
  <si>
    <t>2211101-00001001-1002014610-46100001</t>
  </si>
  <si>
    <t>2211102-00001001-1002014610-46100001</t>
  </si>
  <si>
    <t>2211201-00001001-1002014610-46100001</t>
  </si>
  <si>
    <t>2211305-00001001-1002014610-46100001</t>
  </si>
  <si>
    <t>2211310-00001001-1002014610-46100001</t>
  </si>
  <si>
    <t>2211399-00001001-1002014610-46100001</t>
  </si>
  <si>
    <t>2220101-00001001-1002014610-46100001</t>
  </si>
  <si>
    <t>3110701-00001001-1002014610-46100001</t>
  </si>
  <si>
    <t>3111001-00001001-1002014610-46100001</t>
  </si>
  <si>
    <t>3111002-00001001-1002014610-46100001</t>
  </si>
  <si>
    <t>3111006-00001001-1002014610-46100001</t>
  </si>
  <si>
    <t>3111009-00001001-1002014610-46100001</t>
  </si>
  <si>
    <t xml:space="preserve">Total Net Expenditure vote R4616  </t>
  </si>
  <si>
    <t xml:space="preserve">VOTE R4617 NAROK - PUBLIC SERVICE BOARD  </t>
  </si>
  <si>
    <t>County Public Service Board</t>
  </si>
  <si>
    <t>2110117-00001001-0701084610-46100001</t>
  </si>
  <si>
    <t>2110301-00001001-0701084610-46100001</t>
  </si>
  <si>
    <t>2110314-00001001-0701084610-46100001</t>
  </si>
  <si>
    <t>2110320-00001001-0701084610-46100001</t>
  </si>
  <si>
    <t>2120103-00001001-0701084610-46100001</t>
  </si>
  <si>
    <t>2210101-00001001-0701084610-46100001</t>
  </si>
  <si>
    <t>2210102-00001001-0701084610-46100001</t>
  </si>
  <si>
    <t>2210106-00001001-0701084610-46100001</t>
  </si>
  <si>
    <t>2210201-00001001-0701084610-46100001</t>
  </si>
  <si>
    <t>2210202-00001001-0701084610-46100001</t>
  </si>
  <si>
    <t>2210203-00001001-0701084610-46100001</t>
  </si>
  <si>
    <t>2210309-00001001-0701084610-46100001</t>
  </si>
  <si>
    <t>2210499-00001001-0701084610-46100001</t>
  </si>
  <si>
    <t>2210502-00001001-0701084610-46100001</t>
  </si>
  <si>
    <t>2210599-00001001-0701084610-46100001</t>
  </si>
  <si>
    <t>2210604-00001001-0701084610-46100001</t>
  </si>
  <si>
    <t>2210799-00001001-0701084610-46100001</t>
  </si>
  <si>
    <t>2210899-00001001-0701084610-46100001</t>
  </si>
  <si>
    <t>2211016-00001001-0701084610-46100001</t>
  </si>
  <si>
    <t>2211029-00001001-0701084610-46100001</t>
  </si>
  <si>
    <t>2211201-00001001-0701084610-46100001</t>
  </si>
  <si>
    <t>2211304-00001001-0701084610-46100001</t>
  </si>
  <si>
    <t>2211308-00001001-0701084610-46100001</t>
  </si>
  <si>
    <t>2211310-00001001-0701084610-46100001</t>
  </si>
  <si>
    <t>2211399-00001001-0701084610-46100001</t>
  </si>
  <si>
    <t>2220101-00001001-0701084610-46100001</t>
  </si>
  <si>
    <t>3110302-00001001-0701084610-46100001</t>
  </si>
  <si>
    <t xml:space="preserve">Total Net Expenditure vote R4617  </t>
  </si>
  <si>
    <t xml:space="preserve">VOTE R4618 NAROK - MINISTRY OF AGRICULTURE, LIVESTOCK &amp; FISHERIES  </t>
  </si>
  <si>
    <t>Crop Production</t>
  </si>
  <si>
    <t>2110117-00001001-0102024610-46100001</t>
  </si>
  <si>
    <t>2110301-00001001-0102024610-46100001</t>
  </si>
  <si>
    <t>2120103-00001001-0102024610-46100001</t>
  </si>
  <si>
    <t>2210101-00001001-0102024610-46100001</t>
  </si>
  <si>
    <t>2210103-00001001-0102024610-46100001</t>
  </si>
  <si>
    <t>2210106-00001001-0102024610-46100001</t>
  </si>
  <si>
    <t>2210201-00001001-0102024610-46100001</t>
  </si>
  <si>
    <t>2210202-00001001-0102024610-46100001</t>
  </si>
  <si>
    <t>2210203-00001001-0102024610-46100001</t>
  </si>
  <si>
    <t>2210301-00001001-0102024610-46100001</t>
  </si>
  <si>
    <t>2210302-00001001-0102024610-46100001</t>
  </si>
  <si>
    <t>2210309-00001001-0102024610-46100001</t>
  </si>
  <si>
    <t>2210499-00001001-0102024610-46100001</t>
  </si>
  <si>
    <t>2210502-00001001-0102024610-46100001</t>
  </si>
  <si>
    <t>2210599-00001001-0102024610-46100001</t>
  </si>
  <si>
    <t>2210604-00001001-0102024610-46100001</t>
  </si>
  <si>
    <t>2210799-00001001-0102024610-46100001</t>
  </si>
  <si>
    <t>2210801-00001001-0102024610-46100001</t>
  </si>
  <si>
    <t>2210802-00001001-0102024610-46100001</t>
  </si>
  <si>
    <t>2210899-00001001-0102024610-46100001</t>
  </si>
  <si>
    <t>2210904-00001001-0102024610-46100001</t>
  </si>
  <si>
    <t>2211016-00001001-0102024610-46100001</t>
  </si>
  <si>
    <t>2211029-00001001-0102024610-46100001</t>
  </si>
  <si>
    <t>2211101-00001001-0102024610-46100001</t>
  </si>
  <si>
    <t>2211102-00001001-0102024610-46100001</t>
  </si>
  <si>
    <t>2211201-00001001-0102024610-46100001</t>
  </si>
  <si>
    <t>2211305-00001001-0102024610-46100001</t>
  </si>
  <si>
    <t>2211310-00001001-0102024610-46100001</t>
  </si>
  <si>
    <t>2211399-00001001-0102024610-46100001</t>
  </si>
  <si>
    <t>2220101-00001001-0102024610-46100001</t>
  </si>
  <si>
    <t>3110302-00001001-0102024610-46100001</t>
  </si>
  <si>
    <t>3110701-00001001-0102024610-46100001</t>
  </si>
  <si>
    <t>3111001-00001001-0102024610-46100001</t>
  </si>
  <si>
    <t>3111002-00001001-0102024610-46100001</t>
  </si>
  <si>
    <t>3111006-00001001-0102024610-46100001</t>
  </si>
  <si>
    <t>3111009-00001001-0102024610-46100001</t>
  </si>
  <si>
    <t>Livestock Production</t>
  </si>
  <si>
    <t>2110117-00001001-0103074610-46100001</t>
  </si>
  <si>
    <t>2110301-00001001-0103074610-46100001</t>
  </si>
  <si>
    <t>2120103-00001001-0103074610-46100001</t>
  </si>
  <si>
    <t>2210101-00001001-0103074610-46100001</t>
  </si>
  <si>
    <t>2210102-00001001-0103074610-46100001</t>
  </si>
  <si>
    <t>2210103-00001001-0103074610-46100001</t>
  </si>
  <si>
    <t>2210106-00001001-0103074610-46100001</t>
  </si>
  <si>
    <t>2210201-00001001-0103074610-46100001</t>
  </si>
  <si>
    <t>2210202-00001001-0103074610-46100001</t>
  </si>
  <si>
    <t>2210203-00001001-0103074610-46100001</t>
  </si>
  <si>
    <t>2210301-00001001-0103074610-46100001</t>
  </si>
  <si>
    <t>2210302-00001001-0103074610-46100001</t>
  </si>
  <si>
    <t>2210309-00001001-0103074610-46100001</t>
  </si>
  <si>
    <t>2210499-00001001-0103074610-46100001</t>
  </si>
  <si>
    <t>2210502-00001001-0103074610-46100001</t>
  </si>
  <si>
    <t>2210599-00001001-0103074610-46100001</t>
  </si>
  <si>
    <t>2210604-00001001-0103074610-46100001</t>
  </si>
  <si>
    <t>2210799-00001001-0103074610-46100001</t>
  </si>
  <si>
    <t>2210801-00001001-0103074610-46100001</t>
  </si>
  <si>
    <t>2210802-00001001-0103074610-46100001</t>
  </si>
  <si>
    <t>2210899-00001001-0103074610-46100001</t>
  </si>
  <si>
    <t>2210904-00001001-0103074610-46100001</t>
  </si>
  <si>
    <t>2211016-00001001-0103074610-46100001</t>
  </si>
  <si>
    <t>2211029-00001001-0103074610-46100001</t>
  </si>
  <si>
    <t>2211101-00001001-0103074610-46100001</t>
  </si>
  <si>
    <t>2211102-00001001-0103074610-46100001</t>
  </si>
  <si>
    <t>2211201-00001001-0103074610-46100001</t>
  </si>
  <si>
    <t>2211305-00001001-0103074610-46100001</t>
  </si>
  <si>
    <t>2211309-00001001-0103074610-46100001</t>
  </si>
  <si>
    <t>2211310-00001001-0103074610-46100001</t>
  </si>
  <si>
    <t>2211399-00001001-0103074610-46100001</t>
  </si>
  <si>
    <t>2220101-00001001-0103074610-46100001</t>
  </si>
  <si>
    <t>3110302-00001001-0103074610-46100001</t>
  </si>
  <si>
    <t>3110701-00001001-0103074610-46100001</t>
  </si>
  <si>
    <t>3111001-00001001-0103074610-46100001</t>
  </si>
  <si>
    <t>Fisheries</t>
  </si>
  <si>
    <t>2110117-00001001-0104014610-46100001</t>
  </si>
  <si>
    <t>2110301-00001001-0104014610-46100001</t>
  </si>
  <si>
    <t>2120103-00001001-0104014610-46100001</t>
  </si>
  <si>
    <t>2210101-00001001-0104014610-46100001</t>
  </si>
  <si>
    <t>2210102-00001001-0104014610-46100001</t>
  </si>
  <si>
    <t>2210103-00001001-0104014610-46100001</t>
  </si>
  <si>
    <t>2210106-00001001-0104014610-46100001</t>
  </si>
  <si>
    <t>2210201-00001001-0104014610-46100001</t>
  </si>
  <si>
    <t>2210202-00001001-0104014610-46100001</t>
  </si>
  <si>
    <t>2210301-00001001-0104014610-46100001</t>
  </si>
  <si>
    <t>2210302-00001001-0104014610-46100001</t>
  </si>
  <si>
    <t>2210309-00001001-0104014610-46100001</t>
  </si>
  <si>
    <t>2210499-00001001-0104014610-46100001</t>
  </si>
  <si>
    <t>2210502-00001001-0104014610-46100001</t>
  </si>
  <si>
    <t>2210599-00001001-0104014610-46100001</t>
  </si>
  <si>
    <t>2210604-00001001-0104014610-46100001</t>
  </si>
  <si>
    <t>2210799-00001001-0104014610-46100001</t>
  </si>
  <si>
    <t>2210801-00001001-0104014610-46100001</t>
  </si>
  <si>
    <t>2210802-00001001-0104014610-46100001</t>
  </si>
  <si>
    <t>2210899-00001001-0104014610-46100001</t>
  </si>
  <si>
    <t>2211016-00001001-0104014610-46100001</t>
  </si>
  <si>
    <t>2211029-00001001-0104014610-46100001</t>
  </si>
  <si>
    <t>2211101-00001001-0104014610-46100001</t>
  </si>
  <si>
    <t>2211102-00001001-0104014610-46100001</t>
  </si>
  <si>
    <t>2211201-00001001-0104014610-46100001</t>
  </si>
  <si>
    <t>2211305-00001001-0104014610-46100001</t>
  </si>
  <si>
    <t>2211399-00001001-0104014610-46100001</t>
  </si>
  <si>
    <t>3110302-00001001-0104014610-46100001</t>
  </si>
  <si>
    <t>3111001-00001001-0104014610-46100001</t>
  </si>
  <si>
    <t>3111002-00001001-0104014610-46100001</t>
  </si>
  <si>
    <t>2110117-00001001-0103014610-46100001</t>
  </si>
  <si>
    <t>2110301-00001001-0103014610-46100001</t>
  </si>
  <si>
    <t>2120103-00001001-0103014610-46100001</t>
  </si>
  <si>
    <t>2210101-00001001-0103014610-46100001</t>
  </si>
  <si>
    <t>2210102-00001001-0103014610-46100001</t>
  </si>
  <si>
    <t>2210103-00001001-0103014610-46100001</t>
  </si>
  <si>
    <t>2210106-00001001-0103014610-46100001</t>
  </si>
  <si>
    <t>2210201-00001001-0103014610-46100001</t>
  </si>
  <si>
    <t>2210202-00001001-0103014610-46100001</t>
  </si>
  <si>
    <t>2210203-00001001-0103014610-46100001</t>
  </si>
  <si>
    <t>2210301-00001001-0103014610-46100001</t>
  </si>
  <si>
    <t>2210302-00001001-0103014610-46100001</t>
  </si>
  <si>
    <t>2210309-00001001-0103014610-46100001</t>
  </si>
  <si>
    <t>2210499-00001001-0103014610-46100001</t>
  </si>
  <si>
    <t>2210502-00001001-0103014610-46100001</t>
  </si>
  <si>
    <t>2210599-00001001-0103014610-46100001</t>
  </si>
  <si>
    <t>2210604-00001001-0103014610-46100001</t>
  </si>
  <si>
    <t>2210799-00001001-0103014610-46100001</t>
  </si>
  <si>
    <t>2210801-00001001-0103014610-46100001</t>
  </si>
  <si>
    <t>2210802-00001001-0103014610-46100001</t>
  </si>
  <si>
    <t>2210899-00001001-0103014610-46100001</t>
  </si>
  <si>
    <t>2210904-00001001-0103014610-46100001</t>
  </si>
  <si>
    <t>2211003-00001001-0103014610-46100001</t>
  </si>
  <si>
    <t>Veterinarian Supplies and Materials</t>
  </si>
  <si>
    <t>2211016-00001001-0103014610-46100001</t>
  </si>
  <si>
    <t>2211029-00001001-0103014610-46100001</t>
  </si>
  <si>
    <t>2211101-00001001-0103014610-46100001</t>
  </si>
  <si>
    <t>2211102-00001001-0103014610-46100001</t>
  </si>
  <si>
    <t>2211201-00001001-0103014610-46100001</t>
  </si>
  <si>
    <t>2211305-00001001-0103014610-46100001</t>
  </si>
  <si>
    <t>2211310-00001001-0103014610-46100001</t>
  </si>
  <si>
    <t>2211399-00001001-0103014610-46100001</t>
  </si>
  <si>
    <t>2220101-00001001-0103014610-46100001</t>
  </si>
  <si>
    <t>3110302-00001001-0103014610-46100001</t>
  </si>
  <si>
    <t>3111001-00001001-0103014610-46100001</t>
  </si>
  <si>
    <t>3111002-00001001-0103014610-46100001</t>
  </si>
  <si>
    <t>3111006-00001001-0103014610-46100001</t>
  </si>
  <si>
    <t xml:space="preserve">Total Net Expenditure vote R4618  </t>
  </si>
  <si>
    <t xml:space="preserve">VOTE R4619 NAROK - MINISTRY OF HEALTH &amp; SANITATION  </t>
  </si>
  <si>
    <t>Health- Medical Services</t>
  </si>
  <si>
    <t>2110117-00001001-0403014610-46100001</t>
  </si>
  <si>
    <t>2110202-00001001-0403014610-46100001</t>
  </si>
  <si>
    <t>Casual Labour - Others</t>
  </si>
  <si>
    <t>2120103-00001001-0403014610-46100001</t>
  </si>
  <si>
    <t>2210101-00001001-0403014610-46100001</t>
  </si>
  <si>
    <t>2210102-00001001-0403014610-46100001</t>
  </si>
  <si>
    <t>2210103-00001001-0403014610-46100001</t>
  </si>
  <si>
    <t>2210201-00001001-0403014610-46100001</t>
  </si>
  <si>
    <t>2210202-00001001-0403014610-46100001</t>
  </si>
  <si>
    <t>2210203-00001001-0403014610-46100001</t>
  </si>
  <si>
    <t>2210301-00001001-0403014610-46100001</t>
  </si>
  <si>
    <t>2210302-00001001-0403014610-46100001</t>
  </si>
  <si>
    <t>2210307-00001001-0403014610-46100001</t>
  </si>
  <si>
    <t>2210499-00001001-0403014610-46100001</t>
  </si>
  <si>
    <t>2210604-00001001-0403014610-46100001</t>
  </si>
  <si>
    <t>2210799-00001001-0403014610-46100001</t>
  </si>
  <si>
    <t>2210801-00001001-0403014610-46100001</t>
  </si>
  <si>
    <t>2211001-00001001-0403014610-46100001</t>
  </si>
  <si>
    <t>Medical Drugs</t>
  </si>
  <si>
    <t>2211002-00001001-0403014610-46100001</t>
  </si>
  <si>
    <t>Dressings and Other Non-Pharmaceutical Medical Items</t>
  </si>
  <si>
    <t>2211005-00001001-0403014610-46100001</t>
  </si>
  <si>
    <t>Chemicals and Industrial Gases</t>
  </si>
  <si>
    <t>2211008-00001001-0403014610-46100001</t>
  </si>
  <si>
    <t>Laboratory Materials, Supplies and Small Equipment</t>
  </si>
  <si>
    <t>2211016-00001001-0403014610-46100001</t>
  </si>
  <si>
    <t>2211029-00001001-0403014610-46100001</t>
  </si>
  <si>
    <t>2211101-00001001-0403014610-46100001</t>
  </si>
  <si>
    <t>2211201-00001001-0403014610-46100001</t>
  </si>
  <si>
    <t>2211304-00001001-0403014610-46100001</t>
  </si>
  <si>
    <t>2211305-00001001-0403014610-46100001</t>
  </si>
  <si>
    <t>2211308-00001001-0403014610-46100001</t>
  </si>
  <si>
    <t>2211310-00001001-0403014610-46100001</t>
  </si>
  <si>
    <t>2211399-00001001-0403014610-46100001</t>
  </si>
  <si>
    <t>2220101-00001001-0403014610-46100001</t>
  </si>
  <si>
    <t>2220203-00001001-0403014610-46100001</t>
  </si>
  <si>
    <t>3110302-00001001-0403014610-46100001</t>
  </si>
  <si>
    <t>3110902-00001001-0403014610-46100001</t>
  </si>
  <si>
    <t>3111001-00001001-0403014610-46100001</t>
  </si>
  <si>
    <t>3111002-00001001-0403014610-46100001</t>
  </si>
  <si>
    <t>3111009-00001001-0403014610-46100001</t>
  </si>
  <si>
    <t>Public Health</t>
  </si>
  <si>
    <t>2110117-00001001-0402014610-46100001</t>
  </si>
  <si>
    <t>2120103-00001001-0402014610-46100001</t>
  </si>
  <si>
    <t>2210301-00001001-0402014610-46100001</t>
  </si>
  <si>
    <t>2210302-00001001-0402014610-46100001</t>
  </si>
  <si>
    <t>2210499-00001001-0402014610-46100001</t>
  </si>
  <si>
    <t>2210502-00001001-0402014610-46100001</t>
  </si>
  <si>
    <t>2210599-00001001-0402014610-46100001</t>
  </si>
  <si>
    <t>2210604-00001001-0402014610-46100001</t>
  </si>
  <si>
    <t>2210799-00001001-0402014610-46100001</t>
  </si>
  <si>
    <t>2210801-00001001-0402014610-46100001</t>
  </si>
  <si>
    <t>2210802-00001001-0402014610-46100001</t>
  </si>
  <si>
    <t>2210899-00001001-0402014610-46100001</t>
  </si>
  <si>
    <t>2210904-00001001-0402014610-46100001</t>
  </si>
  <si>
    <t>2211001-00001001-0402014610-46100001</t>
  </si>
  <si>
    <t>2211015-00001001-0402014610-46100001</t>
  </si>
  <si>
    <t>2211016-00001001-0402014610-46100001</t>
  </si>
  <si>
    <t>2211029-00001001-0402014610-46100001</t>
  </si>
  <si>
    <t>2211101-00001001-0402014610-46100001</t>
  </si>
  <si>
    <t>2211201-00001001-0402014610-46100001</t>
  </si>
  <si>
    <t>2211304-00001001-0402014610-46100001</t>
  </si>
  <si>
    <t>2211305-00001001-0402014610-46100001</t>
  </si>
  <si>
    <t>2211309-00001001-0402014610-46100001</t>
  </si>
  <si>
    <t>2211310-00001001-0402014610-46100001</t>
  </si>
  <si>
    <t>2211399-00001001-0402014610-46100001</t>
  </si>
  <si>
    <t>2220101-00001001-0402014610-46100001</t>
  </si>
  <si>
    <t>3110302-00001001-0402014610-46100001</t>
  </si>
  <si>
    <t>3111001-00001001-0402014610-46100001</t>
  </si>
  <si>
    <t>3111002-00001001-0402014610-46100001</t>
  </si>
  <si>
    <t>3111006-00001001-0402014610-46100001</t>
  </si>
  <si>
    <t>3111009-00001001-0402014610-46100001</t>
  </si>
  <si>
    <t xml:space="preserve">Total Net Expenditure vote R4619  </t>
  </si>
  <si>
    <t xml:space="preserve">VOTE R4620 NAROK - MINISTRY OF LANDS HOUSING PHYSICAL PLANNING &amp; URBAN DEVELOPMENT  </t>
  </si>
  <si>
    <t>Land,Housing &amp; Survey</t>
  </si>
  <si>
    <t>2110117-00001001-0105014610-46100001</t>
  </si>
  <si>
    <t>2110301-00001001-0105014610-46100001</t>
  </si>
  <si>
    <t>2120103-00001001-0105014610-46100001</t>
  </si>
  <si>
    <t>2210101-00001001-0105014610-46100001</t>
  </si>
  <si>
    <t>2210102-00001001-0105014610-46100001</t>
  </si>
  <si>
    <t>2210103-00001001-0105014610-46100001</t>
  </si>
  <si>
    <t>2210201-00001001-0105014610-46100001</t>
  </si>
  <si>
    <t>2210203-00001001-0105014610-46100001</t>
  </si>
  <si>
    <t>2210301-00001001-0105014610-46100001</t>
  </si>
  <si>
    <t>2210302-00001001-0105014610-46100001</t>
  </si>
  <si>
    <t>2210309-00001001-0105014610-46100001</t>
  </si>
  <si>
    <t>2210502-00001001-0105014610-46100001</t>
  </si>
  <si>
    <t>2210599-00001001-0105014610-46100001</t>
  </si>
  <si>
    <t>2210604-00001001-0105014610-46100001</t>
  </si>
  <si>
    <t>2210799-00001001-0105014610-46100001</t>
  </si>
  <si>
    <t>2210801-00001001-0105014610-46100001</t>
  </si>
  <si>
    <t>2210802-00001001-0105014610-46100001</t>
  </si>
  <si>
    <t>2210899-00001001-0105014610-46100001</t>
  </si>
  <si>
    <t>2211101-00001001-0105014610-46100001</t>
  </si>
  <si>
    <t>2211102-00001001-0105014610-46100001</t>
  </si>
  <si>
    <t>2211201-00001001-0105014610-46100001</t>
  </si>
  <si>
    <t>2211399-00001001-0105014610-46100001</t>
  </si>
  <si>
    <t>2220101-00001001-0105014610-46100001</t>
  </si>
  <si>
    <t>3111001-00001001-0105014610-46100001</t>
  </si>
  <si>
    <t>3111002-00001001-0105014610-46100001</t>
  </si>
  <si>
    <t>2110117-00001001-0107014610-46100001</t>
  </si>
  <si>
    <t>2110301-00001001-0107014610-46100001</t>
  </si>
  <si>
    <t>2110314-00001001-0107014610-46100001</t>
  </si>
  <si>
    <t>2120103-00001001-0107014610-46100001</t>
  </si>
  <si>
    <t>2210101-00001001-0107014610-46100001</t>
  </si>
  <si>
    <t>2210102-00001001-0107014610-46100001</t>
  </si>
  <si>
    <t>2210103-00001001-0107014610-46100001</t>
  </si>
  <si>
    <t>2210106-00001001-0107014610-46100001</t>
  </si>
  <si>
    <t>2210201-00001001-0107014610-46100001</t>
  </si>
  <si>
    <t>2210202-00001001-0107014610-46100001</t>
  </si>
  <si>
    <t>2210203-00001001-0107014610-46100001</t>
  </si>
  <si>
    <t>2210301-00001001-0107014610-46100001</t>
  </si>
  <si>
    <t>2210302-00001001-0107014610-46100001</t>
  </si>
  <si>
    <t>2210309-00001001-0107014610-46100001</t>
  </si>
  <si>
    <t>2210502-00001001-0107014610-46100001</t>
  </si>
  <si>
    <t>2210599-00001001-0107014610-46100001</t>
  </si>
  <si>
    <t>2210799-00001001-0107014610-46100001</t>
  </si>
  <si>
    <t>2210801-00001001-0107014610-46100001</t>
  </si>
  <si>
    <t>2210802-00001001-0107014610-46100001</t>
  </si>
  <si>
    <t>2210899-00001001-0107014610-46100001</t>
  </si>
  <si>
    <t>2210904-00001001-0107014610-46100001</t>
  </si>
  <si>
    <t>2211029-00001001-0107014610-46100001</t>
  </si>
  <si>
    <t>2211101-00001001-0107014610-46100001</t>
  </si>
  <si>
    <t>2211102-00001001-0107014610-46100001</t>
  </si>
  <si>
    <t>2211201-00001001-0107014610-46100001</t>
  </si>
  <si>
    <t>2211304-00001001-0107014610-46100001</t>
  </si>
  <si>
    <t>2211305-00001001-0107014610-46100001</t>
  </si>
  <si>
    <t>2220101-00001001-0107014610-46100001</t>
  </si>
  <si>
    <t>2220201-00001001-0107014610-46100001</t>
  </si>
  <si>
    <t>2220202-00001001-0107014610-46100001</t>
  </si>
  <si>
    <t>3111001-00001001-0107014610-46100001</t>
  </si>
  <si>
    <t>2110117-00001001-0106014610-46100001</t>
  </si>
  <si>
    <t>2110301-00001001-0106014610-46100001</t>
  </si>
  <si>
    <t>2110314-00001001-0106014610-46100001</t>
  </si>
  <si>
    <t>2110320-00001001-0106014610-46100001</t>
  </si>
  <si>
    <t>2120103-00001001-0106014610-46100001</t>
  </si>
  <si>
    <t>2210101-00001001-0106014610-46100001</t>
  </si>
  <si>
    <t>2210102-00001001-0106014610-46100001</t>
  </si>
  <si>
    <t>2210103-00001001-0106014610-46100001</t>
  </si>
  <si>
    <t>2210106-00001001-0106014610-46100001</t>
  </si>
  <si>
    <t>2210201-00001001-0106014610-46100001</t>
  </si>
  <si>
    <t>2210202-00001001-0106014610-46100001</t>
  </si>
  <si>
    <t>2210203-00001001-0106014610-46100001</t>
  </si>
  <si>
    <t>2210301-00001001-0106014610-46100001</t>
  </si>
  <si>
    <t>2210302-00001001-0106014610-46100001</t>
  </si>
  <si>
    <t>2210309-00001001-0106014610-46100001</t>
  </si>
  <si>
    <t>2210499-00001001-0106014610-46100001</t>
  </si>
  <si>
    <t>2210502-00001001-0106014610-46100001</t>
  </si>
  <si>
    <t>2210599-00001001-0106014610-46100001</t>
  </si>
  <si>
    <t>2210604-00001001-0106014610-46100001</t>
  </si>
  <si>
    <t>2210799-00001001-0106014610-46100001</t>
  </si>
  <si>
    <t>2210801-00001001-0106014610-46100001</t>
  </si>
  <si>
    <t>2210802-00001001-0106014610-46100001</t>
  </si>
  <si>
    <t>2210904-00001001-0106014610-46100001</t>
  </si>
  <si>
    <t>2211016-00001001-0106014610-46100001</t>
  </si>
  <si>
    <t>2211101-00001001-0106014610-46100001</t>
  </si>
  <si>
    <t>2211102-00001001-0106014610-46100001</t>
  </si>
  <si>
    <t>2211201-00001001-0106014610-46100001</t>
  </si>
  <si>
    <t>2211310-00001001-0106014610-46100001</t>
  </si>
  <si>
    <t>2211399-00001001-0106014610-46100001</t>
  </si>
  <si>
    <t>2220101-00001001-0106014610-46100001</t>
  </si>
  <si>
    <t>3110302-00001001-0106014610-46100001</t>
  </si>
  <si>
    <t>3111001-00001001-0106014610-46100001</t>
  </si>
  <si>
    <t>3111002-00001001-0106014610-46100001</t>
  </si>
  <si>
    <t>3111009-00001001-0106014610-46100001</t>
  </si>
  <si>
    <t xml:space="preserve">Total Net Expenditure vote R4620  </t>
  </si>
  <si>
    <t>Tourism</t>
  </si>
  <si>
    <t>2110117-00001001-0303014610-46100001</t>
  </si>
  <si>
    <t>2110301-00001001-0303014610-46100001</t>
  </si>
  <si>
    <t>2210101-00001001-0303014610-46100001</t>
  </si>
  <si>
    <t>2210102-00001001-0303014610-46100001</t>
  </si>
  <si>
    <t>2210103-00001001-0303014610-46100001</t>
  </si>
  <si>
    <t>2210106-00001001-0303014610-46100001</t>
  </si>
  <si>
    <t>2210201-00001001-0303014610-46100001</t>
  </si>
  <si>
    <t>2210202-00001001-0303014610-46100001</t>
  </si>
  <si>
    <t>2210203-00001001-0303014610-46100001</t>
  </si>
  <si>
    <t>2210301-00001001-0303014610-46100001</t>
  </si>
  <si>
    <t>2210302-00001001-0303014610-46100001</t>
  </si>
  <si>
    <t>2210309-00001001-0303014610-46100001</t>
  </si>
  <si>
    <t>2210499-00001001-0303014610-46100001</t>
  </si>
  <si>
    <t>2210502-00001001-0303014610-46100001</t>
  </si>
  <si>
    <t>2210599-00001001-0303014610-46100001</t>
  </si>
  <si>
    <t>2210604-00001001-0303014610-46100001</t>
  </si>
  <si>
    <t>2210799-00001001-0303014610-46100001</t>
  </si>
  <si>
    <t>2210801-00001001-0303014610-46100001</t>
  </si>
  <si>
    <t>2210802-00001001-0303014610-46100001</t>
  </si>
  <si>
    <t>2210899-00001001-0303014610-46100001</t>
  </si>
  <si>
    <t>2211016-00001001-0303014610-46100001</t>
  </si>
  <si>
    <t>2211029-00001001-0303014610-46100001</t>
  </si>
  <si>
    <t>2211101-00001001-0303014610-46100001</t>
  </si>
  <si>
    <t>2211102-00001001-0303014610-46100001</t>
  </si>
  <si>
    <t>2211201-00001001-0303014610-46100001</t>
  </si>
  <si>
    <t>2211305-00001001-0303014610-46100001</t>
  </si>
  <si>
    <t>2211310-00001001-0303014610-46100001</t>
  </si>
  <si>
    <t>2211399-00001001-0303014610-46100001</t>
  </si>
  <si>
    <t>2220101-00001001-0303014610-46100001</t>
  </si>
  <si>
    <t>3110302-00001001-0303014610-46100001</t>
  </si>
  <si>
    <t>3110701-00001001-0303014610-46100001</t>
  </si>
  <si>
    <t>3111001-00001001-0303014610-46100001</t>
  </si>
  <si>
    <t>3111002-00001001-0303014610-46100001</t>
  </si>
  <si>
    <t>3111009-00001001-0303014610-46100001</t>
  </si>
  <si>
    <t xml:space="preserve">VOTE R4622 NAROK - MINISTRY OF TOURISM AND WILDLIFE  </t>
  </si>
  <si>
    <t>Total Net Expenditure vote RC4622</t>
  </si>
  <si>
    <t xml:space="preserve">VOTE R4623 NAROK - COUNTY ADMINISTRATION AND PUBLIC SERVICES MANAGEMENT  </t>
  </si>
  <si>
    <t>County Administrative Headquarters</t>
  </si>
  <si>
    <t>2110117-00001001-0701044610-46100001</t>
  </si>
  <si>
    <t>2110301-00001001-0701044610-46100001</t>
  </si>
  <si>
    <t>2110314-00001001-0701044610-46100001</t>
  </si>
  <si>
    <t>2110318-00001001-0701044610-46100001</t>
  </si>
  <si>
    <t>2210101-00001001-0701044610-46100001</t>
  </si>
  <si>
    <t>2210102-00001001-0701044610-46100001</t>
  </si>
  <si>
    <t>2210103-00001001-0701044610-46100001</t>
  </si>
  <si>
    <t>2210106-00001001-0701044610-46100001</t>
  </si>
  <si>
    <t>2210201-00001001-0701044610-46100001</t>
  </si>
  <si>
    <t>2210202-00001001-0701044610-46100001</t>
  </si>
  <si>
    <t>2210203-00001001-0701044610-46100001</t>
  </si>
  <si>
    <t>2210301-00001001-0701044610-46100001</t>
  </si>
  <si>
    <t>2210307-00001001-0701044610-46100001</t>
  </si>
  <si>
    <t>2210309-00001001-0701044610-46100001</t>
  </si>
  <si>
    <t>2210499-00001001-0701044610-46100001</t>
  </si>
  <si>
    <t>2210502-00001001-0701044610-46100001</t>
  </si>
  <si>
    <t>2210504-00001001-0701044610-46100001</t>
  </si>
  <si>
    <t>2210599-00001001-0701044610-46100001</t>
  </si>
  <si>
    <t>2210604-00001001-0701044610-46100001</t>
  </si>
  <si>
    <t>2210799-00001001-0701044610-46100001</t>
  </si>
  <si>
    <t>2210801-00001001-0701044610-46100001</t>
  </si>
  <si>
    <t>2210802-00001001-0701044610-46100001</t>
  </si>
  <si>
    <t>2210805-00001001-0701044610-46100001</t>
  </si>
  <si>
    <t>National Celebrations</t>
  </si>
  <si>
    <t>2210899-00001001-0701044610-46100001</t>
  </si>
  <si>
    <t>2210904-00001001-0701044610-46100001</t>
  </si>
  <si>
    <t>2211016-00001001-0701044610-46100001</t>
  </si>
  <si>
    <t>2211031-00001001-0701044610-46100001</t>
  </si>
  <si>
    <t>2211101-00001001-0701044610-46100001</t>
  </si>
  <si>
    <t>2211102-00001001-0701044610-46100001</t>
  </si>
  <si>
    <t>2211201-00001001-0701044610-46100001</t>
  </si>
  <si>
    <t>2211304-00001001-0701044610-46100001</t>
  </si>
  <si>
    <t>2211305-00001001-0701044610-46100001</t>
  </si>
  <si>
    <t>2211308-00001001-0701044610-46100001</t>
  </si>
  <si>
    <t>2211309-00001001-0701044610-46100001</t>
  </si>
  <si>
    <t>management Fees</t>
  </si>
  <si>
    <t>2211310-00001001-0701044610-46100001</t>
  </si>
  <si>
    <t>2211321-00001001-0701044610-46100001</t>
  </si>
  <si>
    <t>Parking charges</t>
  </si>
  <si>
    <t>2211399-00001001-0701044610-46100001</t>
  </si>
  <si>
    <t>2220101-00001001-0701044610-46100001</t>
  </si>
  <si>
    <t>3110302-00001001-0701044610-46100001</t>
  </si>
  <si>
    <t>3110701-00001001-0701044610-46100001</t>
  </si>
  <si>
    <t>3111001-00001001-0701044610-46100001</t>
  </si>
  <si>
    <t>3111002-00001001-0701044610-46100001</t>
  </si>
  <si>
    <t>3111006-00001001-0701044610-46100001</t>
  </si>
  <si>
    <t>3111009-00001001-0701044610-46100001</t>
  </si>
  <si>
    <t>Public Management Headquarters</t>
  </si>
  <si>
    <t>2110117-00001001-0701054610-46100001</t>
  </si>
  <si>
    <t>2110301-00001001-0701054610-46100001</t>
  </si>
  <si>
    <t>2120103-00001001-0701054610-46100001</t>
  </si>
  <si>
    <t>2210101-00001001-0701054610-46100001</t>
  </si>
  <si>
    <t>2210102-00001001-0701054610-46100001</t>
  </si>
  <si>
    <t>2210103-00001001-0701054610-46100001</t>
  </si>
  <si>
    <t>2210106-00001001-0701054610-46100001</t>
  </si>
  <si>
    <t>2210201-00001001-0701054610-46100001</t>
  </si>
  <si>
    <t>2210202-00001001-0701054610-46100001</t>
  </si>
  <si>
    <t>2210203-00001001-0701054610-46100001</t>
  </si>
  <si>
    <t>2210301-00001001-0701054610-46100001</t>
  </si>
  <si>
    <t>2210302-00001001-0701054610-46100001</t>
  </si>
  <si>
    <t>2210307-00001001-0701054610-46100001</t>
  </si>
  <si>
    <t>2210309-00001001-0701054610-46100001</t>
  </si>
  <si>
    <t>2210499-00001001-0701054610-46100001</t>
  </si>
  <si>
    <t>2210502-00001001-0701054610-46100001</t>
  </si>
  <si>
    <t>2210599-00001001-0701054610-46100001</t>
  </si>
  <si>
    <t>2210604-00001001-0701054610-46100001</t>
  </si>
  <si>
    <t>2210701-00001001-0701054610-46100001</t>
  </si>
  <si>
    <t>2210799-00001001-0701054610-46100001</t>
  </si>
  <si>
    <t>2210801-00001001-0701054610-46100001</t>
  </si>
  <si>
    <t>2210802-00001001-0701054610-46100001</t>
  </si>
  <si>
    <t>2210899-00001001-0701054610-46100001</t>
  </si>
  <si>
    <t>2210901-00001001-0701054610-46100001</t>
  </si>
  <si>
    <t>2210903-00001001-0701054610-46100001</t>
  </si>
  <si>
    <t>2210904-00001001-0701054610-46100001</t>
  </si>
  <si>
    <t>2210910-00001001-0701054610-46100001</t>
  </si>
  <si>
    <t>2211016-00001001-0701054610-46100001</t>
  </si>
  <si>
    <t>2211031-00001001-0701054610-46100001</t>
  </si>
  <si>
    <t>2211101-00001001-0701054610-46100001</t>
  </si>
  <si>
    <t>2211102-00001001-0701054610-46100001</t>
  </si>
  <si>
    <t>2211201-00001001-0701054610-46100001</t>
  </si>
  <si>
    <t>2211304-00001001-0701054610-46100001</t>
  </si>
  <si>
    <t>2211305-00001001-0701054610-46100001</t>
  </si>
  <si>
    <t>2211308-00001001-0701054610-46100001</t>
  </si>
  <si>
    <t>2211309-00001001-0701054610-46100001</t>
  </si>
  <si>
    <t>2211310-00001001-0701054610-46100001</t>
  </si>
  <si>
    <t>2211399-00001001-0701054610-46100001</t>
  </si>
  <si>
    <t>2220101-00001001-0701054610-46100001</t>
  </si>
  <si>
    <t>2620101-00001001-0701054610-46100001</t>
  </si>
  <si>
    <t>Africa Capacity Building Foundation (ACBF)</t>
  </si>
  <si>
    <t>3110302-00001001-0701054610-46100001</t>
  </si>
  <si>
    <t>3110701-00001001-0701054610-46100001</t>
  </si>
  <si>
    <t>3111001-00001001-0701054610-46100001</t>
  </si>
  <si>
    <t>3111002-00001001-0701054610-46100001</t>
  </si>
  <si>
    <t>3111009-00001001-0701054610-46100001</t>
  </si>
  <si>
    <t>Disaster Management</t>
  </si>
  <si>
    <t>2211029-00001001-0701014610-46100001</t>
  </si>
  <si>
    <t>3110701-00001001-0701014610-46100001</t>
  </si>
  <si>
    <t xml:space="preserve">Total Net Expenditure vote R4623  </t>
  </si>
  <si>
    <t xml:space="preserve">VOTE R4624 NAROK -  TRADE, INDUSTRY &amp; COOPERATIVE DEVELOPMENT </t>
  </si>
  <si>
    <t>Trade and Industrialization</t>
  </si>
  <si>
    <t>2110117-00001001-0301034610-46100001</t>
  </si>
  <si>
    <t>2110301-00001001-0301034610-46100001</t>
  </si>
  <si>
    <t>2110314-00001001-0301034610-46100001</t>
  </si>
  <si>
    <t>2210101-00001001-0301034610-46100001</t>
  </si>
  <si>
    <t>2210102-00001001-0301034610-46100001</t>
  </si>
  <si>
    <t>2210103-00001001-0301034610-46100001</t>
  </si>
  <si>
    <t>2210106-00001001-0301034610-46100001</t>
  </si>
  <si>
    <t>2210201-00001001-0301034610-46100001</t>
  </si>
  <si>
    <t>2210202-00001001-0301034610-46100001</t>
  </si>
  <si>
    <t>2210203-00001001-0301034610-46100001</t>
  </si>
  <si>
    <t>2210301-00001001-0301034610-46100001</t>
  </si>
  <si>
    <t>2210302-00001001-0301034610-46100001</t>
  </si>
  <si>
    <t>2210309-00001001-0301034610-46100001</t>
  </si>
  <si>
    <t>2210499-00001001-0301034610-46100001</t>
  </si>
  <si>
    <t>2210502-00001001-0301034610-46100001</t>
  </si>
  <si>
    <t>2210599-00001001-0301034610-46100001</t>
  </si>
  <si>
    <t>2210604-00001001-0301034610-46100001</t>
  </si>
  <si>
    <t>2210799-00001001-0301034610-46100001</t>
  </si>
  <si>
    <t>2210801-00001001-0301034610-46100001</t>
  </si>
  <si>
    <t>2210802-00001001-0301034610-46100001</t>
  </si>
  <si>
    <t>2210899-00001001-0301034610-46100001</t>
  </si>
  <si>
    <t>2210904-00001001-0301034610-46100001</t>
  </si>
  <si>
    <t>2211016-00001001-0301034610-46100001</t>
  </si>
  <si>
    <t>2211029-00001001-0301034610-46100001</t>
  </si>
  <si>
    <t>2211101-00001001-0301034610-46100001</t>
  </si>
  <si>
    <t>2211102-00001001-0301034610-46100001</t>
  </si>
  <si>
    <t>2211201-00001001-0301034610-46100001</t>
  </si>
  <si>
    <t>2211305-00001001-0301034610-46100001</t>
  </si>
  <si>
    <t>2211399-00001001-0301034610-46100001</t>
  </si>
  <si>
    <t>Other Operating Expenses - Promotion of Industrial development</t>
  </si>
  <si>
    <t>2220101-00001001-0301034610-46100001</t>
  </si>
  <si>
    <t>3110302-00001001-0301034610-46100001</t>
  </si>
  <si>
    <t>3110701-00001001-0301034610-46100001</t>
  </si>
  <si>
    <t>3111001-00001001-0301034610-46100001</t>
  </si>
  <si>
    <t>3111002-00001001-0301034610-46100001</t>
  </si>
  <si>
    <t>3111009-00001001-0301034610-46100001</t>
  </si>
  <si>
    <t>Cooperatives</t>
  </si>
  <si>
    <t>2110202-00001001-0301024610-46100001</t>
  </si>
  <si>
    <t>2110301-00001001-0301024610-46100001</t>
  </si>
  <si>
    <t>2110314-00001001-0301024610-46100001</t>
  </si>
  <si>
    <t>2210101-00001001-0301024610-46100001</t>
  </si>
  <si>
    <t>2210102-00001001-0301024610-46100001</t>
  </si>
  <si>
    <t>2210106-00001001-0301024610-46100001</t>
  </si>
  <si>
    <t>2210201-00001001-0301024610-46100001</t>
  </si>
  <si>
    <t>2210202-00001001-0301024610-46100001</t>
  </si>
  <si>
    <t>2210203-00001001-0301024610-46100001</t>
  </si>
  <si>
    <t>2210301-00001001-0301024610-46100001</t>
  </si>
  <si>
    <t>2210302-00001001-0301024610-46100001</t>
  </si>
  <si>
    <t>2210309-00001001-0301024610-46100001</t>
  </si>
  <si>
    <t>2210499-00001001-0301024610-46100001</t>
  </si>
  <si>
    <t>2210502-00001001-0301024610-46100001</t>
  </si>
  <si>
    <t>2210599-00001001-0301024610-46100001</t>
  </si>
  <si>
    <t>2210604-00001001-0301024610-46100001</t>
  </si>
  <si>
    <t>2210799-00001001-0301024610-46100001</t>
  </si>
  <si>
    <t>2210801-00001001-0301024610-46100001</t>
  </si>
  <si>
    <t>2210802-00001001-0301024610-46100001</t>
  </si>
  <si>
    <t>2210899-00001001-0301024610-46100001</t>
  </si>
  <si>
    <t>2210904-00001001-0301024610-46100001</t>
  </si>
  <si>
    <t>2211016-00001001-0301024610-46100001</t>
  </si>
  <si>
    <t>2211029-00001001-0301024610-46100001</t>
  </si>
  <si>
    <t>2211101-00001001-0301024610-46100001</t>
  </si>
  <si>
    <t>2211102-00001001-0301024610-46100001</t>
  </si>
  <si>
    <t>2211201-00001001-0301024610-46100001</t>
  </si>
  <si>
    <t>2211305-00001001-0301024610-46100001</t>
  </si>
  <si>
    <t>2211310-00001001-0301024610-46100001</t>
  </si>
  <si>
    <t>2211399-00001001-0301024610-46100001</t>
  </si>
  <si>
    <t>2220101-00001001-0301024610-46100001</t>
  </si>
  <si>
    <t>2640302-00001001-0301024610-46100001</t>
  </si>
  <si>
    <t>Medium and Small Enterprises</t>
  </si>
  <si>
    <t>3110302-00001001-0301024610-46100001</t>
  </si>
  <si>
    <t>3111001-00001001-0301024610-46100001</t>
  </si>
  <si>
    <t>3111002-00001001-0301024610-46100001</t>
  </si>
  <si>
    <t>3111009-00001001-0301024610-46100001</t>
  </si>
  <si>
    <t xml:space="preserve">Investment and Marketing </t>
  </si>
  <si>
    <t>2110301-00001001-0301014610-46100001</t>
  </si>
  <si>
    <t>2110320-00001001-0301014610-46100001</t>
  </si>
  <si>
    <t>2210101-00001001-0301014610-46100001</t>
  </si>
  <si>
    <t>2210102-00001001-0301014610-46100001</t>
  </si>
  <si>
    <t>2210103-00001001-0301014610-46100001</t>
  </si>
  <si>
    <t>2210201-00001001-0301014610-46100001</t>
  </si>
  <si>
    <t>2210202-00001001-0301014610-46100001</t>
  </si>
  <si>
    <t>2210203-00001001-0301014610-46100001</t>
  </si>
  <si>
    <t>2210301-00001001-0301014610-46100001</t>
  </si>
  <si>
    <t>2210302-00001001-0301014610-46100001</t>
  </si>
  <si>
    <t>2210499-00001001-0301014610-46100001</t>
  </si>
  <si>
    <t>2210502-00001001-0301014610-46100001</t>
  </si>
  <si>
    <t>2210599-00001001-0301014610-46100001</t>
  </si>
  <si>
    <t>2210604-00001001-0301014610-46100001</t>
  </si>
  <si>
    <t>2210799-00001001-0301014610-46100001</t>
  </si>
  <si>
    <t>2210801-00001001-0301014610-46100001</t>
  </si>
  <si>
    <t>2210802-00001001-0301014610-46100001</t>
  </si>
  <si>
    <t>2210899-00001001-0301014610-46100001</t>
  </si>
  <si>
    <t>2210904-00001001-0301014610-46100001</t>
  </si>
  <si>
    <t>2211016-00001001-0301014610-46100001</t>
  </si>
  <si>
    <t>2211101-00001001-0301014610-46100001</t>
  </si>
  <si>
    <t>2211102-00001001-0301014610-46100001</t>
  </si>
  <si>
    <t>2211201-00001001-0301014610-46100001</t>
  </si>
  <si>
    <t>2211305-00001001-0301014610-46100001</t>
  </si>
  <si>
    <t>2220101-00001001-0301014610-46100001</t>
  </si>
  <si>
    <t>3110701-00001001-0301014610-46100001</t>
  </si>
  <si>
    <t>3111001-00001001-0301014610-46100001</t>
  </si>
  <si>
    <t>3111002-00001001-0301014610-46100001</t>
  </si>
  <si>
    <t xml:space="preserve">Total Net Expenditure vote R4624  </t>
  </si>
  <si>
    <t xml:space="preserve">Total Recurent Expenditure </t>
  </si>
  <si>
    <t xml:space="preserve">Development Expenditure </t>
  </si>
  <si>
    <t>3110201-00001001-0704014610-46100001</t>
  </si>
  <si>
    <t>Residential Buildings (including hostels)</t>
  </si>
  <si>
    <t>3110202-00001001-0704014610-46100001</t>
  </si>
  <si>
    <t>3130101-00001001-0704014610-46100001</t>
  </si>
  <si>
    <t>Acquisition of Land</t>
  </si>
  <si>
    <t>4110402-00001001-0704014610-46100001</t>
  </si>
  <si>
    <t>House loans to Members of Assembly and their staff</t>
  </si>
  <si>
    <t xml:space="preserve">Total Net Expenditure vote D4611  </t>
  </si>
  <si>
    <t xml:space="preserve">VOTE D4613 NAROK - MINISTRY OF FINANCE AND ECONOMIC PLANNING  </t>
  </si>
  <si>
    <t>2640503-00001001-0703014610-46100001</t>
  </si>
  <si>
    <t>3111111-00001001-0703014610-46100001</t>
  </si>
  <si>
    <t>3111401-00001001-0703014610-46100001</t>
  </si>
  <si>
    <t xml:space="preserve">Total Net Expenditure vote D4613  </t>
  </si>
  <si>
    <t xml:space="preserve">VOTE D4614 NAROK - MINISTRY OF TRANSPORT AND PUBLIC WORKS  </t>
  </si>
  <si>
    <t>2220206-00001001-0201024610-46100001</t>
  </si>
  <si>
    <t>Maintenance of Civil Works - RMLF</t>
  </si>
  <si>
    <t>2220213-00001001-0201024610-46100001</t>
  </si>
  <si>
    <t>Construction of Buildings - Ot</t>
  </si>
  <si>
    <t>3110401-00001001-0201024610-46100001</t>
  </si>
  <si>
    <t>Major Roads</t>
  </si>
  <si>
    <t>3110402-00001001-0201024610-46100001</t>
  </si>
  <si>
    <t>Access Roads</t>
  </si>
  <si>
    <t>3110705-00001001-0201024610-46100001</t>
  </si>
  <si>
    <t>Purchase of Trucks and Trailers</t>
  </si>
  <si>
    <t>3111116-00001001-0201024610-46100001</t>
  </si>
  <si>
    <t>Purchase of Graders</t>
  </si>
  <si>
    <t xml:space="preserve">Total Net Expenditure vote D4614  </t>
  </si>
  <si>
    <t>3110202-00001001-0502024610-46100001</t>
  </si>
  <si>
    <t>3110202-00001001-0901044610-46100001</t>
  </si>
  <si>
    <t>3110299-00001001-0901044610-46100001</t>
  </si>
  <si>
    <t xml:space="preserve">Total Net Expenditure vote D4615  </t>
  </si>
  <si>
    <t>BUDGET 2018/19</t>
  </si>
  <si>
    <t>3110504-00001001-1002014610-46100001</t>
  </si>
  <si>
    <t>Other Infrastructure and Civil Works</t>
  </si>
  <si>
    <t>3111305-00001001-1002014610-46100001</t>
  </si>
  <si>
    <t xml:space="preserve">Total Net Expenditure vote D4616  </t>
  </si>
  <si>
    <t>Crop Farming</t>
  </si>
  <si>
    <t>3110504-00001001-0102024610-46100001</t>
  </si>
  <si>
    <t xml:space="preserve">Other Infrastructure and Civil Works - Storage facilities </t>
  </si>
  <si>
    <t>3111302-00001001-0102024610-46100001</t>
  </si>
  <si>
    <t>3110202-00001001-0103074610-46100001</t>
  </si>
  <si>
    <t>3110504-00001001-0103074610-46100001</t>
  </si>
  <si>
    <t>3110504-00001001-0104014610-46100001</t>
  </si>
  <si>
    <t>3110706-00001001-0104014610-46100001</t>
  </si>
  <si>
    <t>3110202-00001001-0103014610-46100001</t>
  </si>
  <si>
    <t>3110706-00001001-0103014610-46100001</t>
  </si>
  <si>
    <t xml:space="preserve">Total Net Expenditure vote D4618  </t>
  </si>
  <si>
    <t xml:space="preserve">VOTE D4619 NAROK - MINISTRY OF HEALTH &amp; SANITATION  </t>
  </si>
  <si>
    <t>Development Expenditure</t>
  </si>
  <si>
    <t>3110202-00001001-0401014610-46100001</t>
  </si>
  <si>
    <t>3110302-00001001-0401014610-46100001</t>
  </si>
  <si>
    <t>3111112-00001001-0401014610-46100001</t>
  </si>
  <si>
    <t>Installation of Health Management and Information System</t>
  </si>
  <si>
    <t xml:space="preserve">Total Net Expenditure vote D4619  </t>
  </si>
  <si>
    <t xml:space="preserve">VOTE D4620 NAROK - MINISTRY OF LANDS HOUSING PHYSICAL PLANNING &amp; URBAN DEVELOPMENT  </t>
  </si>
  <si>
    <t>3110504-00001001-0107014610-46100001</t>
  </si>
  <si>
    <t>3130101-00001001-0107014610-46100001</t>
  </si>
  <si>
    <t>Physical Planning</t>
  </si>
  <si>
    <t xml:space="preserve">Total Net Expenditure vote D4620  </t>
  </si>
  <si>
    <t xml:space="preserve">VOTE D4622 NAROK - MINISTRY OF TOURISM, WILDLIFE, TRADE, INDUSTRY &amp; COOPERATIVES  </t>
  </si>
  <si>
    <t xml:space="preserve">VOTE D4623 NAROK - COUNTY ADMINISTRATION AND PUBLIC SERVICES MANAGEMENT  </t>
  </si>
  <si>
    <t>3110299-00001001-0704024610-46100001</t>
  </si>
  <si>
    <t xml:space="preserve">Total Net Expenditure vote D4623  </t>
  </si>
  <si>
    <t xml:space="preserve">4624 -TRADE, INDUSTRY AND COOPERATIVE DEVELOPMENT </t>
  </si>
  <si>
    <t>Trade,Industry</t>
  </si>
  <si>
    <t>3110202-00001001-0301034610-46100001</t>
  </si>
  <si>
    <t>3110299-00001001-0301024610-46100001</t>
  </si>
  <si>
    <t xml:space="preserve">Total Net Expenditure vote D4622  </t>
  </si>
  <si>
    <t>TOTAL DEVELOPMENT</t>
  </si>
  <si>
    <t xml:space="preserve">TOTAL RECURRENT AND DEVELOPMENT </t>
  </si>
  <si>
    <t>SUMMARY</t>
  </si>
  <si>
    <t>Personnel Assembly</t>
  </si>
  <si>
    <t>Personnel Executive</t>
  </si>
  <si>
    <t>Total Personnel</t>
  </si>
  <si>
    <r>
      <t>O &amp; M Assembly</t>
    </r>
    <r>
      <rPr>
        <sz val="8"/>
        <color indexed="64"/>
        <rFont val="Calibri"/>
        <family val="2"/>
      </rPr>
      <t/>
    </r>
  </si>
  <si>
    <r>
      <t>O &amp; M Executive</t>
    </r>
    <r>
      <rPr>
        <sz val="8"/>
        <color indexed="64"/>
        <rFont val="Calibri"/>
        <family val="2"/>
      </rPr>
      <t/>
    </r>
  </si>
  <si>
    <r>
      <t>Total O&amp; M</t>
    </r>
    <r>
      <rPr>
        <b/>
        <sz val="8"/>
        <color indexed="64"/>
        <rFont val="Calibri"/>
        <family val="2"/>
      </rPr>
      <t/>
    </r>
  </si>
  <si>
    <t>Development assembly</t>
  </si>
  <si>
    <t>Development Executive</t>
  </si>
  <si>
    <t>Total Development</t>
  </si>
  <si>
    <t>GRAND TOTALS</t>
  </si>
  <si>
    <t>2019/2020</t>
  </si>
  <si>
    <t>2020/2021</t>
  </si>
  <si>
    <t>2021/2022</t>
  </si>
  <si>
    <t>Agricultural Sector Development Support Program (ASDSP)</t>
  </si>
  <si>
    <t>Conditional allocation for devevelopment of village polytechnics</t>
  </si>
  <si>
    <t>Kenya Urban Support Programme</t>
  </si>
  <si>
    <t>REVISED ESTIMATE</t>
  </si>
  <si>
    <t>Balances brought forward OSR</t>
  </si>
  <si>
    <t>COUNTY ASSEMBLY</t>
  </si>
  <si>
    <t>purchease of motor vehicles</t>
  </si>
  <si>
    <t xml:space="preserve">purchease of office furniture and fittings </t>
  </si>
  <si>
    <t xml:space="preserve">purchase of motor vehicles </t>
  </si>
  <si>
    <t>General Office Supplies (papers, pencils, forms, small office equipment
etc)</t>
  </si>
  <si>
    <t xml:space="preserve">Travel allowance </t>
  </si>
  <si>
    <t>3110504-00001001-0303014610-46220001</t>
  </si>
  <si>
    <t>County Assembly Departments</t>
  </si>
  <si>
    <t>Office of The Governor and Deputy Governor</t>
  </si>
  <si>
    <t>Treasury, Economic Planning and ICT</t>
  </si>
  <si>
    <t>Department of  County Transport, Public works and infrastructure</t>
  </si>
  <si>
    <t xml:space="preserve"> Department of Education Youth Affairs, Sports Culture and Social services </t>
  </si>
  <si>
    <t>Department of Environment &amp; Natural Resources</t>
  </si>
  <si>
    <t>Department of Agriculture</t>
  </si>
  <si>
    <t>Department of  County Health and Sanitation</t>
  </si>
  <si>
    <t>Department of  Lands, Housing, Physical Planning &amp; Urban Development</t>
  </si>
  <si>
    <t>Department of County Administration and Public service Management</t>
  </si>
  <si>
    <t xml:space="preserve">RECURENT </t>
  </si>
  <si>
    <t xml:space="preserve">DEVELOPMENT </t>
  </si>
  <si>
    <t xml:space="preserve">TOTAL RECURENT AND DEVELOPMENT </t>
  </si>
  <si>
    <t xml:space="preserve">% ALLOCATION </t>
  </si>
  <si>
    <t xml:space="preserve">County Economic Planning &amp; Monitoring and Evaluation and Feasibility Studies </t>
  </si>
  <si>
    <t>Acquisition and Installation of Fish Farming Implements</t>
  </si>
  <si>
    <t>Acquisition and Installation of Veterinary Services Implements</t>
  </si>
  <si>
    <t>Veterinary Services</t>
  </si>
  <si>
    <t>Other Allowances</t>
  </si>
  <si>
    <t>County Assembly</t>
  </si>
  <si>
    <t>Employer Pension Contribution</t>
  </si>
  <si>
    <t>Casuals / VIP Security</t>
  </si>
  <si>
    <t xml:space="preserve">Other Allowances </t>
  </si>
  <si>
    <t>Other allowances</t>
  </si>
  <si>
    <t xml:space="preserve">Casuals Workers </t>
  </si>
  <si>
    <t xml:space="preserve">Total </t>
  </si>
  <si>
    <t xml:space="preserve">                                                          -</t>
  </si>
  <si>
    <t xml:space="preserve">                                              -  </t>
  </si>
  <si>
    <t>Leave allowance</t>
  </si>
  <si>
    <t xml:space="preserve">                                                        -  </t>
  </si>
  <si>
    <t>Development of village polytechnics</t>
  </si>
  <si>
    <t xml:space="preserve">Loans and Grants </t>
  </si>
  <si>
    <t xml:space="preserve">Own Revenue Sources </t>
  </si>
  <si>
    <t>Sub-Total</t>
  </si>
  <si>
    <t xml:space="preserve">Transfer from National Government </t>
  </si>
  <si>
    <t xml:space="preserve">Sub-Total </t>
  </si>
  <si>
    <t xml:space="preserve">COUNTY GOVERNMENT OF NAROK </t>
  </si>
  <si>
    <t xml:space="preserve">Municipality </t>
  </si>
  <si>
    <t>Warld bank Loan- National Agri &amp; Rural Growth (County contribution + National Government + WB funds)</t>
  </si>
  <si>
    <t>ASDSP II (County contribution + National Government + SIDA funds)</t>
  </si>
  <si>
    <t>Rehabiliation of Village Polytechnics</t>
  </si>
  <si>
    <t>Town Management (Municipality)</t>
  </si>
  <si>
    <t>Town Management  (Municipality)</t>
  </si>
  <si>
    <t>Women Empowerment and Support</t>
  </si>
  <si>
    <t xml:space="preserve">Casual Workers </t>
  </si>
  <si>
    <t>Honoraria</t>
  </si>
  <si>
    <t xml:space="preserve">Animal Breeds Improvement initiatives </t>
  </si>
  <si>
    <t>Non-Residential Buildings (livestock production facilities, etc..)</t>
  </si>
  <si>
    <t>Economic Planning, Budget Formulation, Coordination and Management</t>
  </si>
  <si>
    <t>Economic Planning, Budget Formulation, Coordination and Management Headquarters</t>
  </si>
  <si>
    <t>Catering Services (receptions), Accommodation, Gifts, Food and Drinks/ School feeding program</t>
  </si>
  <si>
    <t>Non-Residential Buildings (offices, schools, hospitals, etc..) -Other</t>
  </si>
  <si>
    <t>Non-Residential Buildings (offices, schools, hospitals, etc..) -ECDEs</t>
  </si>
  <si>
    <t xml:space="preserve">Cumulative </t>
  </si>
  <si>
    <t>DEPARTMENTS</t>
  </si>
  <si>
    <t>Filming and Photography fees</t>
  </si>
  <si>
    <t>COUNTY GOVERNMENT OF NAROK</t>
  </si>
  <si>
    <t xml:space="preserve">          THE COUNTY TREASURY</t>
  </si>
  <si>
    <t xml:space="preserve">     NAROK COUNTY BUDGET ESTIMATES</t>
  </si>
  <si>
    <t>Membership Fees, Dues and Subscriptions to Professional and Trade
Bodies</t>
  </si>
  <si>
    <t xml:space="preserve">           FY 2020/21</t>
  </si>
  <si>
    <t>REVENUE PROJECTION FOR FY 2020/21</t>
  </si>
  <si>
    <t>EXPENDITURE ESTIMATES FOR FY 2020/21 - RECURRENT &amp; DEVELOPMENT SUMMARY</t>
  </si>
  <si>
    <t>Management Fees</t>
  </si>
  <si>
    <t>Grant Transfer - Alcoholic Drinks Regulation and Control Fund</t>
  </si>
  <si>
    <t>3111111-00001001-0106014610-46100001</t>
  </si>
  <si>
    <t>Purchase of ICT Networking and Communication Equipment - Digitization</t>
  </si>
  <si>
    <t>3111401-00001001-0106014610-46100001</t>
  </si>
  <si>
    <t>Pre-feasibility, Feasibility, Appraisal Studies, Planning and Survey</t>
  </si>
  <si>
    <t>Other Infrastructure and Civil Works - KUSP - UDG</t>
  </si>
  <si>
    <t>B/F Grants-KDSP</t>
  </si>
  <si>
    <t>B/F Grant (NHIF)</t>
  </si>
  <si>
    <t>B/F World bank loan THS</t>
  </si>
  <si>
    <t>B/F Agricultural Sector Development Support Program (ASDSP)</t>
  </si>
  <si>
    <t>Horaria</t>
  </si>
  <si>
    <t>Instructors Allowance</t>
  </si>
  <si>
    <t>2110201-00001001-0107014610-46100001</t>
  </si>
  <si>
    <t>2110302-00001001-0107014610-46100001</t>
  </si>
  <si>
    <t>2110312-00001001-0107014610-46100001</t>
  </si>
  <si>
    <t>2110315-00001001-0107014610-46100001</t>
  </si>
  <si>
    <t>2110320-00001001-0107014610-46100001</t>
  </si>
  <si>
    <t>2110334-00001001-0107014610-46100001</t>
  </si>
  <si>
    <t>2210602-00001001-0107014610-46100001</t>
  </si>
  <si>
    <t>2210901-00001001-0107014610-46100001</t>
  </si>
  <si>
    <t>Other Operating Expenses - (KUSP - UIG)</t>
  </si>
  <si>
    <t>2211301-00001001-0107014610-46100001</t>
  </si>
  <si>
    <t>2211308-00001001-0107014610-46100001</t>
  </si>
  <si>
    <t>2710102-00001001-0107014610-46100001</t>
  </si>
  <si>
    <t>Purchase and installation of Software - E-citizen rate and fees payment platform</t>
  </si>
  <si>
    <t>Non-Residential Buildings (Weighbridges )</t>
  </si>
  <si>
    <t>3111112-00001001-0703014610-46100001</t>
  </si>
  <si>
    <t>3110499-00001001-0201024610-46100001</t>
  </si>
  <si>
    <t xml:space="preserve">Construction of Roads - Other </t>
  </si>
  <si>
    <t xml:space="preserve">Maintenance of Civil Works Equipment, </t>
  </si>
  <si>
    <t xml:space="preserve">Other Operating Expenses - Oth </t>
  </si>
  <si>
    <t>Micro Finanace Youth Programme</t>
  </si>
  <si>
    <t>2640503-00001001-0901044610-46100001</t>
  </si>
  <si>
    <t>2640505-00001001-0901044610-46100001</t>
  </si>
  <si>
    <t>2640599-00001001-0901044610-46100001</t>
  </si>
  <si>
    <t>Water Supplies and Sewerage</t>
  </si>
  <si>
    <t>Purchase of tree seeds and seedlings</t>
  </si>
  <si>
    <t>3110502-00001001-1002014610-46100001</t>
  </si>
  <si>
    <t>2640503-00001001-0102024610-46100001</t>
  </si>
  <si>
    <t>ESTIMATES</t>
  </si>
  <si>
    <t>BUDGET ESTIMATES FOR FY 2020/21</t>
  </si>
  <si>
    <t>2110202-00001001-0701014610-46100001</t>
  </si>
  <si>
    <t>2120103-00001001-0701014610-46100001</t>
  </si>
  <si>
    <t>2110202-00001001-0502014610-46100001</t>
  </si>
  <si>
    <t>2120103-00001001-0502014610-46100001</t>
  </si>
  <si>
    <t>2110320-00001001-0502014610-46100001</t>
  </si>
  <si>
    <t xml:space="preserve">CFSP 2020 Ceilings </t>
  </si>
  <si>
    <t>Variance</t>
  </si>
  <si>
    <t>Department of Tourism and Wildlife</t>
  </si>
  <si>
    <t xml:space="preserve">Refurbishment of Non-Residential Buildings </t>
  </si>
  <si>
    <t>Purch. of Specialised Plant.</t>
  </si>
  <si>
    <t>2022/2023</t>
  </si>
  <si>
    <t xml:space="preserve">Revenue </t>
  </si>
  <si>
    <t xml:space="preserve">Expenditure </t>
  </si>
  <si>
    <t>Immunization</t>
  </si>
  <si>
    <t xml:space="preserve">Gratuity </t>
  </si>
  <si>
    <t>Installation of ICT Systems (Assets Mgmnt System)</t>
  </si>
  <si>
    <t>Conditional Grants from National Government</t>
  </si>
  <si>
    <t xml:space="preserve">From Loans and Grant from Development Partners </t>
  </si>
  <si>
    <t>Other Operating Expenses - Oth (User Fees grant + County)</t>
  </si>
  <si>
    <t>Other Operating Expenses - Other (THS+UHDS+County+</t>
  </si>
  <si>
    <t>Maintenance of Medical and Dental Equipment(Conditional Grant + County)</t>
  </si>
  <si>
    <t>VIP Security</t>
  </si>
  <si>
    <t>AMOUNT.KSH</t>
  </si>
  <si>
    <t xml:space="preserve">Crops Improvement initiatives </t>
  </si>
  <si>
    <t xml:space="preserve">   NAROK COUNTY  BUDGET ESTIMATES</t>
  </si>
  <si>
    <t xml:space="preserve">          FY 2020/21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</si>
</sst>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%"/>
    <numFmt numFmtId="167" formatCode="_-* #,##0.00000_-;\-* #,##0.00000_-;_-* &quot;-&quot;??_-;_-@_-"/>
    <numFmt numFmtId="168" formatCode="_-* #,##0.000000_-;\-* #,##0.000000_-;_-* &quot;-&quot;??_-;_-@_-"/>
    <numFmt numFmtId="169" formatCode="_-* #,##0.00000000_-;\-* #,##0.00000000_-;_-* &quot;-&quot;??_-;_-@_-"/>
    <numFmt numFmtId="170" formatCode="_-* #,##0.0_-;\-* #,##0.0_-;_-* &quot;-&quot;??_-;_-@_-"/>
    <numFmt numFmtId="171" formatCode="_-* #,##0.0000_-;\-* #,##0.0000_-;_-* &quot;-&quot;??_-;_-@_-"/>
    <numFmt numFmtId="172" formatCode="#,##0.0000_);\(#,##0.0000\)"/>
    <numFmt numFmtId="173" formatCode="_-* #,##0.0000000_-;\-* #,##0.0000000_-;_-* &quot;-&quot;??_-;_-@_-"/>
  </numFmts>
  <fonts count="23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sz val="8"/>
      <color indexed="64"/>
      <name val="Calibri"/>
      <family val="2"/>
    </font>
    <font>
      <b/>
      <sz val="8"/>
      <color indexed="64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"/>
      <scheme val="minor"/>
    </font>
    <font>
      <sz val="11"/>
      <name val="Arial Narrow"/>
      <family val="2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charset val="1"/>
      <scheme val="minor"/>
    </font>
    <font>
      <sz val="22"/>
      <color theme="1"/>
      <name val="Calibri"/>
      <family val="2"/>
      <scheme val="minor"/>
    </font>
    <font>
      <b/>
      <sz val="12"/>
      <color theme="1"/>
      <name val="Arial Narrow"/>
      <family val="2"/>
    </font>
    <font>
      <b/>
      <sz val="12"/>
      <name val="Arial Narrow"/>
      <family val="2"/>
    </font>
    <font>
      <sz val="12"/>
      <color theme="1"/>
      <name val="Arial Narrow"/>
      <family val="2"/>
    </font>
    <font>
      <sz val="12"/>
      <name val="Arial Narrow"/>
      <family val="2"/>
    </font>
    <font>
      <sz val="12"/>
      <color theme="1"/>
      <name val="Calibri"/>
      <family val="2"/>
      <charset val="1"/>
      <scheme val="minor"/>
    </font>
    <font>
      <b/>
      <sz val="12"/>
      <color theme="1"/>
      <name val="Calibri"/>
      <family val="2"/>
      <charset val="1"/>
      <scheme val="minor"/>
    </font>
    <font>
      <sz val="12"/>
      <name val="Calibri"/>
      <family val="2"/>
      <charset val="1"/>
      <scheme val="minor"/>
    </font>
    <font>
      <sz val="12"/>
      <color theme="0"/>
      <name val="Arial Narrow"/>
      <family val="2"/>
    </font>
    <font>
      <sz val="12"/>
      <color rgb="FFFF0000"/>
      <name val="Arial Narrow"/>
      <family val="2"/>
    </font>
    <font>
      <sz val="8"/>
      <name val="Calibri"/>
      <family val="2"/>
      <charset val="1"/>
      <scheme val="minor"/>
    </font>
    <font>
      <sz val="12"/>
      <color rgb="FFC00000"/>
      <name val="Arial Narrow"/>
      <family val="2"/>
    </font>
  </fonts>
  <fills count="2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/>
        <bgColor rgb="FF000000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0">
    <xf numFmtId="0" fontId="0" fillId="0" borderId="0" xfId="0"/>
    <xf numFmtId="165" fontId="0" fillId="0" borderId="0" xfId="1" applyNumberFormat="1" applyFont="1"/>
    <xf numFmtId="0" fontId="7" fillId="0" borderId="0" xfId="0" applyFont="1"/>
    <xf numFmtId="0" fontId="3" fillId="0" borderId="1" xfId="0" applyFont="1" applyBorder="1" applyAlignment="1">
      <alignment horizontal="left" vertical="top"/>
    </xf>
    <xf numFmtId="0" fontId="8" fillId="6" borderId="1" xfId="0" applyFont="1" applyFill="1" applyBorder="1" applyAlignment="1">
      <alignment horizontal="left" vertical="top" wrapText="1"/>
    </xf>
    <xf numFmtId="0" fontId="9" fillId="16" borderId="0" xfId="0" applyFont="1" applyFill="1"/>
    <xf numFmtId="0" fontId="0" fillId="0" borderId="1" xfId="0" applyBorder="1"/>
    <xf numFmtId="0" fontId="2" fillId="23" borderId="1" xfId="0" applyFont="1" applyFill="1" applyBorder="1" applyAlignment="1">
      <alignment horizontal="left"/>
    </xf>
    <xf numFmtId="0" fontId="7" fillId="23" borderId="1" xfId="0" applyFont="1" applyFill="1" applyBorder="1"/>
    <xf numFmtId="0" fontId="7" fillId="23" borderId="1" xfId="0" applyFont="1" applyFill="1" applyBorder="1" applyAlignment="1">
      <alignment wrapText="1"/>
    </xf>
    <xf numFmtId="165" fontId="0" fillId="0" borderId="1" xfId="1" applyNumberFormat="1" applyFont="1" applyBorder="1"/>
    <xf numFmtId="165" fontId="0" fillId="0" borderId="1" xfId="0" applyNumberFormat="1" applyBorder="1"/>
    <xf numFmtId="2" fontId="0" fillId="0" borderId="1" xfId="0" applyNumberFormat="1" applyBorder="1" applyAlignment="1">
      <alignment horizontal="center" vertical="top"/>
    </xf>
    <xf numFmtId="0" fontId="9" fillId="16" borderId="1" xfId="0" applyFont="1" applyFill="1" applyBorder="1"/>
    <xf numFmtId="165" fontId="9" fillId="16" borderId="1" xfId="0" applyNumberFormat="1" applyFont="1" applyFill="1" applyBorder="1"/>
    <xf numFmtId="2" fontId="9" fillId="16" borderId="1" xfId="0" applyNumberFormat="1" applyFont="1" applyFill="1" applyBorder="1" applyAlignment="1">
      <alignment horizontal="center" vertical="top"/>
    </xf>
    <xf numFmtId="43" fontId="0" fillId="0" borderId="1" xfId="0" applyNumberFormat="1" applyBorder="1"/>
    <xf numFmtId="0" fontId="11" fillId="0" borderId="0" xfId="0" applyFont="1"/>
    <xf numFmtId="0" fontId="12" fillId="0" borderId="1" xfId="0" applyFont="1" applyBorder="1" applyAlignment="1">
      <alignment horizontal="left" vertical="center"/>
    </xf>
    <xf numFmtId="165" fontId="13" fillId="15" borderId="1" xfId="1" applyNumberFormat="1" applyFont="1" applyFill="1" applyBorder="1"/>
    <xf numFmtId="165" fontId="13" fillId="2" borderId="2" xfId="1" applyNumberFormat="1" applyFont="1" applyFill="1" applyBorder="1" applyAlignment="1" applyProtection="1">
      <alignment horizontal="left" vertical="top"/>
      <protection locked="0"/>
    </xf>
    <xf numFmtId="165" fontId="15" fillId="3" borderId="1" xfId="1" applyNumberFormat="1" applyFont="1" applyFill="1" applyBorder="1" applyAlignment="1" applyProtection="1">
      <alignment horizontal="left" vertical="top"/>
      <protection locked="0"/>
    </xf>
    <xf numFmtId="165" fontId="15" fillId="0" borderId="1" xfId="1" applyNumberFormat="1" applyFont="1" applyFill="1" applyBorder="1" applyAlignment="1">
      <alignment horizontal="left" vertical="top"/>
    </xf>
    <xf numFmtId="165" fontId="15" fillId="0" borderId="1" xfId="1" applyNumberFormat="1" applyFont="1" applyBorder="1" applyAlignment="1">
      <alignment horizontal="left" vertical="top"/>
    </xf>
    <xf numFmtId="165" fontId="15" fillId="15" borderId="1" xfId="1" applyNumberFormat="1" applyFont="1" applyFill="1" applyBorder="1" applyAlignment="1">
      <alignment horizontal="left" vertical="top"/>
    </xf>
    <xf numFmtId="165" fontId="15" fillId="0" borderId="1" xfId="1" applyNumberFormat="1" applyFont="1" applyBorder="1" applyAlignment="1" applyProtection="1">
      <alignment horizontal="left" vertical="top"/>
      <protection locked="0"/>
    </xf>
    <xf numFmtId="165" fontId="15" fillId="0" borderId="1" xfId="1" applyNumberFormat="1" applyFont="1" applyBorder="1" applyAlignment="1" applyProtection="1">
      <alignment horizontal="left" vertical="top" wrapText="1"/>
      <protection locked="0"/>
    </xf>
    <xf numFmtId="165" fontId="15" fillId="3" borderId="1" xfId="1" applyNumberFormat="1" applyFont="1" applyFill="1" applyBorder="1" applyAlignment="1">
      <alignment horizontal="left" vertical="top"/>
    </xf>
    <xf numFmtId="0" fontId="15" fillId="0" borderId="2" xfId="0" applyFont="1" applyFill="1" applyBorder="1" applyAlignment="1">
      <alignment horizontal="left" vertical="top"/>
    </xf>
    <xf numFmtId="0" fontId="15" fillId="6" borderId="1" xfId="0" applyFont="1" applyFill="1" applyBorder="1" applyAlignment="1">
      <alignment horizontal="left" vertical="top" wrapText="1"/>
    </xf>
    <xf numFmtId="165" fontId="15" fillId="6" borderId="1" xfId="1" applyNumberFormat="1" applyFont="1" applyFill="1" applyBorder="1" applyAlignment="1">
      <alignment horizontal="left" vertical="top" wrapText="1"/>
    </xf>
    <xf numFmtId="165" fontId="13" fillId="6" borderId="1" xfId="1" applyNumberFormat="1" applyFont="1" applyFill="1" applyBorder="1" applyAlignment="1">
      <alignment horizontal="left" vertical="top" wrapText="1"/>
    </xf>
    <xf numFmtId="165" fontId="13" fillId="0" borderId="1" xfId="1" applyNumberFormat="1" applyFont="1" applyBorder="1" applyAlignment="1">
      <alignment horizontal="left" vertical="top"/>
    </xf>
    <xf numFmtId="165" fontId="13" fillId="15" borderId="1" xfId="1" applyNumberFormat="1" applyFont="1" applyFill="1" applyBorder="1" applyAlignment="1">
      <alignment horizontal="left" vertical="top"/>
    </xf>
    <xf numFmtId="0" fontId="14" fillId="0" borderId="1" xfId="0" applyFont="1" applyBorder="1"/>
    <xf numFmtId="0" fontId="12" fillId="0" borderId="1" xfId="0" applyFont="1" applyBorder="1" applyAlignment="1">
      <alignment horizontal="right"/>
    </xf>
    <xf numFmtId="0" fontId="12" fillId="22" borderId="1" xfId="0" applyFont="1" applyFill="1" applyBorder="1"/>
    <xf numFmtId="0" fontId="14" fillId="22" borderId="1" xfId="0" applyFont="1" applyFill="1" applyBorder="1"/>
    <xf numFmtId="4" fontId="0" fillId="0" borderId="1" xfId="0" applyNumberFormat="1" applyBorder="1"/>
    <xf numFmtId="0" fontId="12" fillId="0" borderId="1" xfId="0" applyFont="1" applyBorder="1"/>
    <xf numFmtId="0" fontId="12" fillId="4" borderId="1" xfId="0" applyFont="1" applyFill="1" applyBorder="1"/>
    <xf numFmtId="0" fontId="16" fillId="0" borderId="1" xfId="0" applyFont="1" applyBorder="1"/>
    <xf numFmtId="164" fontId="17" fillId="0" borderId="1" xfId="1" applyFont="1" applyBorder="1"/>
    <xf numFmtId="43" fontId="10" fillId="0" borderId="1" xfId="0" applyNumberFormat="1" applyFont="1" applyBorder="1"/>
    <xf numFmtId="4" fontId="14" fillId="0" borderId="1" xfId="0" applyNumberFormat="1" applyFont="1" applyBorder="1" applyAlignment="1">
      <alignment horizontal="right"/>
    </xf>
    <xf numFmtId="4" fontId="12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4" fontId="14" fillId="4" borderId="1" xfId="0" applyNumberFormat="1" applyFont="1" applyFill="1" applyBorder="1" applyAlignment="1">
      <alignment horizontal="right"/>
    </xf>
    <xf numFmtId="164" fontId="14" fillId="0" borderId="1" xfId="1" applyFont="1" applyBorder="1" applyAlignment="1">
      <alignment horizontal="right"/>
    </xf>
    <xf numFmtId="164" fontId="12" fillId="0" borderId="1" xfId="0" applyNumberFormat="1" applyFont="1" applyBorder="1" applyAlignment="1">
      <alignment horizontal="right"/>
    </xf>
    <xf numFmtId="43" fontId="12" fillId="0" borderId="1" xfId="0" applyNumberFormat="1" applyFont="1" applyBorder="1" applyAlignment="1">
      <alignment horizontal="right"/>
    </xf>
    <xf numFmtId="165" fontId="13" fillId="0" borderId="0" xfId="1" applyNumberFormat="1" applyFont="1"/>
    <xf numFmtId="0" fontId="13" fillId="0" borderId="1" xfId="0" applyFont="1" applyBorder="1" applyAlignment="1">
      <alignment horizontal="left" vertical="center"/>
    </xf>
    <xf numFmtId="165" fontId="13" fillId="0" borderId="1" xfId="1" applyNumberFormat="1" applyFont="1" applyBorder="1"/>
    <xf numFmtId="165" fontId="15" fillId="0" borderId="0" xfId="1" applyNumberFormat="1" applyFont="1"/>
    <xf numFmtId="165" fontId="13" fillId="2" borderId="1" xfId="1" applyNumberFormat="1" applyFont="1" applyFill="1" applyBorder="1" applyAlignment="1" applyProtection="1">
      <alignment horizontal="left" vertical="top"/>
      <protection locked="0"/>
    </xf>
    <xf numFmtId="165" fontId="15" fillId="0" borderId="2" xfId="1" applyNumberFormat="1" applyFont="1" applyBorder="1" applyAlignment="1" applyProtection="1">
      <alignment horizontal="left" vertical="top"/>
      <protection locked="0"/>
    </xf>
    <xf numFmtId="165" fontId="13" fillId="13" borderId="2" xfId="1" applyNumberFormat="1" applyFont="1" applyFill="1" applyBorder="1" applyAlignment="1" applyProtection="1">
      <alignment horizontal="left" vertical="top"/>
      <protection locked="0"/>
    </xf>
    <xf numFmtId="165" fontId="13" fillId="13" borderId="1" xfId="1" applyNumberFormat="1" applyFont="1" applyFill="1" applyBorder="1" applyAlignment="1" applyProtection="1">
      <alignment horizontal="left" vertical="top"/>
      <protection locked="0"/>
    </xf>
    <xf numFmtId="165" fontId="13" fillId="13" borderId="1" xfId="1" applyNumberFormat="1" applyFont="1" applyFill="1" applyBorder="1" applyAlignment="1">
      <alignment horizontal="left" vertical="top"/>
    </xf>
    <xf numFmtId="165" fontId="13" fillId="3" borderId="2" xfId="1" applyNumberFormat="1" applyFont="1" applyFill="1" applyBorder="1" applyAlignment="1" applyProtection="1">
      <alignment horizontal="left" vertical="top"/>
      <protection locked="0"/>
    </xf>
    <xf numFmtId="165" fontId="13" fillId="3" borderId="1" xfId="1" applyNumberFormat="1" applyFont="1" applyFill="1" applyBorder="1" applyAlignment="1" applyProtection="1">
      <alignment horizontal="left" vertical="top"/>
      <protection locked="0"/>
    </xf>
    <xf numFmtId="165" fontId="13" fillId="0" borderId="1" xfId="1" applyNumberFormat="1" applyFont="1" applyFill="1" applyBorder="1" applyAlignment="1">
      <alignment horizontal="left" vertical="top"/>
    </xf>
    <xf numFmtId="165" fontId="15" fillId="13" borderId="2" xfId="1" applyNumberFormat="1" applyFont="1" applyFill="1" applyBorder="1" applyAlignment="1" applyProtection="1">
      <alignment horizontal="left" vertical="top"/>
      <protection locked="0"/>
    </xf>
    <xf numFmtId="165" fontId="15" fillId="13" borderId="1" xfId="1" applyNumberFormat="1" applyFont="1" applyFill="1" applyBorder="1" applyAlignment="1" applyProtection="1">
      <alignment horizontal="left" vertical="top"/>
      <protection locked="0"/>
    </xf>
    <xf numFmtId="165" fontId="13" fillId="3" borderId="1" xfId="1" applyNumberFormat="1" applyFont="1" applyFill="1" applyBorder="1" applyAlignment="1">
      <alignment horizontal="left" vertical="top"/>
    </xf>
    <xf numFmtId="165" fontId="15" fillId="3" borderId="0" xfId="1" applyNumberFormat="1" applyFont="1" applyFill="1"/>
    <xf numFmtId="165" fontId="15" fillId="15" borderId="1" xfId="1" applyNumberFormat="1" applyFont="1" applyFill="1" applyBorder="1" applyAlignment="1" applyProtection="1">
      <alignment horizontal="left" vertical="top"/>
      <protection locked="0"/>
    </xf>
    <xf numFmtId="165" fontId="13" fillId="3" borderId="0" xfId="1" applyNumberFormat="1" applyFont="1" applyFill="1"/>
    <xf numFmtId="165" fontId="18" fillId="0" borderId="0" xfId="1" applyNumberFormat="1" applyFont="1"/>
    <xf numFmtId="165" fontId="15" fillId="13" borderId="1" xfId="1" applyNumberFormat="1" applyFont="1" applyFill="1" applyBorder="1" applyAlignment="1">
      <alignment horizontal="left" vertical="top"/>
    </xf>
    <xf numFmtId="165" fontId="13" fillId="0" borderId="1" xfId="1" applyNumberFormat="1" applyFont="1" applyBorder="1" applyAlignment="1" applyProtection="1">
      <alignment horizontal="left" vertical="top"/>
      <protection locked="0"/>
    </xf>
    <xf numFmtId="165" fontId="15" fillId="0" borderId="2" xfId="1" applyNumberFormat="1" applyFont="1" applyBorder="1" applyAlignment="1">
      <alignment horizontal="left" vertical="top"/>
    </xf>
    <xf numFmtId="165" fontId="13" fillId="0" borderId="2" xfId="1" applyNumberFormat="1" applyFont="1" applyFill="1" applyBorder="1" applyAlignment="1" applyProtection="1">
      <alignment horizontal="left" vertical="top"/>
      <protection locked="0"/>
    </xf>
    <xf numFmtId="165" fontId="15" fillId="0" borderId="1" xfId="1" applyNumberFormat="1" applyFont="1" applyFill="1" applyBorder="1" applyAlignment="1" applyProtection="1">
      <alignment horizontal="left" vertical="top"/>
      <protection locked="0"/>
    </xf>
    <xf numFmtId="165" fontId="15" fillId="3" borderId="2" xfId="1" applyNumberFormat="1" applyFont="1" applyFill="1" applyBorder="1" applyAlignment="1" applyProtection="1">
      <alignment horizontal="left" vertical="top"/>
      <protection locked="0"/>
    </xf>
    <xf numFmtId="165" fontId="13" fillId="0" borderId="2" xfId="1" applyNumberFormat="1" applyFont="1" applyBorder="1" applyAlignment="1">
      <alignment horizontal="left" vertical="top"/>
    </xf>
    <xf numFmtId="165" fontId="13" fillId="14" borderId="2" xfId="1" applyNumberFormat="1" applyFont="1" applyFill="1" applyBorder="1" applyAlignment="1" applyProtection="1">
      <alignment horizontal="left" vertical="top"/>
      <protection locked="0"/>
    </xf>
    <xf numFmtId="165" fontId="13" fillId="14" borderId="1" xfId="1" applyNumberFormat="1" applyFont="1" applyFill="1" applyBorder="1" applyAlignment="1" applyProtection="1">
      <alignment horizontal="left" vertical="top"/>
      <protection locked="0"/>
    </xf>
    <xf numFmtId="165" fontId="13" fillId="14" borderId="1" xfId="1" applyNumberFormat="1" applyFont="1" applyFill="1" applyBorder="1" applyAlignment="1">
      <alignment horizontal="left" vertical="top"/>
    </xf>
    <xf numFmtId="164" fontId="13" fillId="0" borderId="0" xfId="1" applyFont="1"/>
    <xf numFmtId="165" fontId="13" fillId="9" borderId="2" xfId="1" applyNumberFormat="1" applyFont="1" applyFill="1" applyBorder="1" applyAlignment="1" applyProtection="1">
      <alignment horizontal="left" vertical="top"/>
      <protection locked="0"/>
    </xf>
    <xf numFmtId="165" fontId="13" fillId="9" borderId="1" xfId="1" applyNumberFormat="1" applyFont="1" applyFill="1" applyBorder="1" applyAlignment="1" applyProtection="1">
      <alignment horizontal="left" vertical="top"/>
      <protection locked="0"/>
    </xf>
    <xf numFmtId="9" fontId="15" fillId="0" borderId="0" xfId="4" applyFont="1"/>
    <xf numFmtId="165" fontId="13" fillId="0" borderId="2" xfId="1" applyNumberFormat="1" applyFont="1" applyBorder="1" applyAlignment="1">
      <alignment horizontal="left" vertical="top" wrapText="1"/>
    </xf>
    <xf numFmtId="165" fontId="13" fillId="18" borderId="2" xfId="1" applyNumberFormat="1" applyFont="1" applyFill="1" applyBorder="1" applyAlignment="1">
      <alignment horizontal="left" vertical="top"/>
    </xf>
    <xf numFmtId="165" fontId="13" fillId="18" borderId="1" xfId="1" applyNumberFormat="1" applyFont="1" applyFill="1" applyBorder="1" applyAlignment="1">
      <alignment horizontal="left" vertical="top"/>
    </xf>
    <xf numFmtId="165" fontId="13" fillId="9" borderId="2" xfId="1" applyNumberFormat="1" applyFont="1" applyFill="1" applyBorder="1" applyAlignment="1">
      <alignment horizontal="left" vertical="top"/>
    </xf>
    <xf numFmtId="165" fontId="13" fillId="9" borderId="1" xfId="1" applyNumberFormat="1" applyFont="1" applyFill="1" applyBorder="1" applyAlignment="1">
      <alignment horizontal="left" vertical="top"/>
    </xf>
    <xf numFmtId="165" fontId="13" fillId="0" borderId="2" xfId="1" applyNumberFormat="1" applyFont="1" applyFill="1" applyBorder="1" applyAlignment="1">
      <alignment horizontal="left" vertical="top"/>
    </xf>
    <xf numFmtId="169" fontId="15" fillId="3" borderId="1" xfId="1" applyNumberFormat="1" applyFont="1" applyFill="1" applyBorder="1" applyAlignment="1">
      <alignment horizontal="left" vertical="top"/>
    </xf>
    <xf numFmtId="165" fontId="15" fillId="0" borderId="2" xfId="1" applyNumberFormat="1" applyFont="1" applyFill="1" applyBorder="1" applyAlignment="1">
      <alignment horizontal="left" vertical="top"/>
    </xf>
    <xf numFmtId="165" fontId="15" fillId="15" borderId="1" xfId="1" applyNumberFormat="1" applyFont="1" applyFill="1" applyBorder="1" applyAlignment="1">
      <alignment horizontal="right" vertical="center"/>
    </xf>
    <xf numFmtId="165" fontId="15" fillId="3" borderId="1" xfId="0" applyNumberFormat="1" applyFont="1" applyFill="1" applyBorder="1" applyAlignment="1">
      <alignment horizontal="center"/>
    </xf>
    <xf numFmtId="165" fontId="15" fillId="15" borderId="1" xfId="0" applyNumberFormat="1" applyFont="1" applyFill="1" applyBorder="1"/>
    <xf numFmtId="165" fontId="13" fillId="7" borderId="2" xfId="1" applyNumberFormat="1" applyFont="1" applyFill="1" applyBorder="1" applyAlignment="1">
      <alignment horizontal="left" vertical="top"/>
    </xf>
    <xf numFmtId="165" fontId="13" fillId="7" borderId="1" xfId="1" applyNumberFormat="1" applyFont="1" applyFill="1" applyBorder="1" applyAlignment="1">
      <alignment horizontal="left" vertical="top"/>
    </xf>
    <xf numFmtId="165" fontId="13" fillId="8" borderId="2" xfId="1" applyNumberFormat="1" applyFont="1" applyFill="1" applyBorder="1" applyAlignment="1">
      <alignment horizontal="left" vertical="top"/>
    </xf>
    <xf numFmtId="165" fontId="13" fillId="20" borderId="1" xfId="1" applyNumberFormat="1" applyFont="1" applyFill="1" applyBorder="1" applyAlignment="1">
      <alignment horizontal="left" vertical="top"/>
    </xf>
    <xf numFmtId="165" fontId="13" fillId="10" borderId="1" xfId="1" applyNumberFormat="1" applyFont="1" applyFill="1" applyBorder="1" applyAlignment="1">
      <alignment horizontal="left" vertical="top"/>
    </xf>
    <xf numFmtId="165" fontId="15" fillId="6" borderId="2" xfId="1" applyNumberFormat="1" applyFont="1" applyFill="1" applyBorder="1" applyAlignment="1">
      <alignment horizontal="left" vertical="top" wrapText="1"/>
    </xf>
    <xf numFmtId="165" fontId="13" fillId="6" borderId="2" xfId="1" applyNumberFormat="1" applyFont="1" applyFill="1" applyBorder="1" applyAlignment="1">
      <alignment horizontal="left" vertical="top" wrapText="1"/>
    </xf>
    <xf numFmtId="165" fontId="13" fillId="19" borderId="2" xfId="1" applyNumberFormat="1" applyFont="1" applyFill="1" applyBorder="1" applyAlignment="1">
      <alignment horizontal="left" vertical="top" wrapText="1"/>
    </xf>
    <xf numFmtId="165" fontId="13" fillId="19" borderId="1" xfId="1" applyNumberFormat="1" applyFont="1" applyFill="1" applyBorder="1" applyAlignment="1">
      <alignment horizontal="left" vertical="top" wrapText="1"/>
    </xf>
    <xf numFmtId="165" fontId="13" fillId="19" borderId="1" xfId="1" applyNumberFormat="1" applyFont="1" applyFill="1" applyBorder="1" applyAlignment="1">
      <alignment horizontal="left" vertical="top"/>
    </xf>
    <xf numFmtId="165" fontId="13" fillId="5" borderId="2" xfId="1" applyNumberFormat="1" applyFont="1" applyFill="1" applyBorder="1" applyAlignment="1">
      <alignment horizontal="left" vertical="top" wrapText="1"/>
    </xf>
    <xf numFmtId="165" fontId="13" fillId="15" borderId="1" xfId="1" applyNumberFormat="1" applyFont="1" applyFill="1" applyBorder="1" applyAlignment="1">
      <alignment horizontal="left" vertical="top" wrapText="1"/>
    </xf>
    <xf numFmtId="0" fontId="18" fillId="0" borderId="0" xfId="0" applyFont="1"/>
    <xf numFmtId="165" fontId="13" fillId="9" borderId="2" xfId="1" applyNumberFormat="1" applyFont="1" applyFill="1" applyBorder="1" applyAlignment="1">
      <alignment horizontal="left" vertical="top" wrapText="1"/>
    </xf>
    <xf numFmtId="165" fontId="13" fillId="15" borderId="2" xfId="1" applyNumberFormat="1" applyFont="1" applyFill="1" applyBorder="1" applyAlignment="1">
      <alignment horizontal="left" vertical="top" wrapText="1"/>
    </xf>
    <xf numFmtId="165" fontId="13" fillId="10" borderId="2" xfId="1" applyNumberFormat="1" applyFont="1" applyFill="1" applyBorder="1" applyAlignment="1">
      <alignment horizontal="left" vertical="top" wrapText="1"/>
    </xf>
    <xf numFmtId="165" fontId="13" fillId="10" borderId="1" xfId="1" applyNumberFormat="1" applyFont="1" applyFill="1" applyBorder="1" applyAlignment="1">
      <alignment horizontal="left" vertical="top" wrapText="1"/>
    </xf>
    <xf numFmtId="165" fontId="13" fillId="18" borderId="2" xfId="1" applyNumberFormat="1" applyFont="1" applyFill="1" applyBorder="1" applyAlignment="1">
      <alignment horizontal="left" vertical="top" wrapText="1"/>
    </xf>
    <xf numFmtId="165" fontId="13" fillId="18" borderId="1" xfId="1" applyNumberFormat="1" applyFont="1" applyFill="1" applyBorder="1" applyAlignment="1">
      <alignment horizontal="left" vertical="top" wrapText="1"/>
    </xf>
    <xf numFmtId="165" fontId="13" fillId="4" borderId="2" xfId="1" applyNumberFormat="1" applyFont="1" applyFill="1" applyBorder="1" applyAlignment="1">
      <alignment horizontal="left" vertical="top" wrapText="1"/>
    </xf>
    <xf numFmtId="165" fontId="13" fillId="9" borderId="1" xfId="1" applyNumberFormat="1" applyFont="1" applyFill="1" applyBorder="1" applyAlignment="1">
      <alignment horizontal="left" vertical="top" wrapText="1"/>
    </xf>
    <xf numFmtId="165" fontId="13" fillId="3" borderId="2" xfId="1" applyNumberFormat="1" applyFont="1" applyFill="1" applyBorder="1" applyAlignment="1">
      <alignment horizontal="left" vertical="top" wrapText="1"/>
    </xf>
    <xf numFmtId="165" fontId="13" fillId="3" borderId="1" xfId="1" applyNumberFormat="1" applyFont="1" applyFill="1" applyBorder="1" applyAlignment="1">
      <alignment horizontal="left" vertical="top" wrapText="1"/>
    </xf>
    <xf numFmtId="165" fontId="13" fillId="4" borderId="1" xfId="1" applyNumberFormat="1" applyFont="1" applyFill="1" applyBorder="1" applyAlignment="1">
      <alignment horizontal="left" vertical="top" wrapText="1"/>
    </xf>
    <xf numFmtId="165" fontId="13" fillId="4" borderId="1" xfId="1" applyNumberFormat="1" applyFont="1" applyFill="1" applyBorder="1" applyAlignment="1">
      <alignment horizontal="left" vertical="top"/>
    </xf>
    <xf numFmtId="165" fontId="15" fillId="3" borderId="1" xfId="1" applyNumberFormat="1" applyFont="1" applyFill="1" applyBorder="1" applyAlignment="1">
      <alignment horizontal="left" vertical="top" wrapText="1"/>
    </xf>
    <xf numFmtId="165" fontId="15" fillId="15" borderId="1" xfId="1" applyNumberFormat="1" applyFont="1" applyFill="1" applyBorder="1"/>
    <xf numFmtId="165" fontId="13" fillId="5" borderId="1" xfId="1" applyNumberFormat="1" applyFont="1" applyFill="1" applyBorder="1" applyAlignment="1">
      <alignment horizontal="left" vertical="top" wrapText="1"/>
    </xf>
    <xf numFmtId="165" fontId="13" fillId="6" borderId="2" xfId="1" applyNumberFormat="1" applyFont="1" applyFill="1" applyBorder="1" applyAlignment="1">
      <alignment horizontal="left" vertical="top"/>
    </xf>
    <xf numFmtId="165" fontId="18" fillId="15" borderId="1" xfId="1" applyNumberFormat="1" applyFont="1" applyFill="1" applyBorder="1"/>
    <xf numFmtId="43" fontId="15" fillId="0" borderId="0" xfId="1" applyNumberFormat="1" applyFont="1"/>
    <xf numFmtId="165" fontId="13" fillId="17" borderId="2" xfId="1" applyNumberFormat="1" applyFont="1" applyFill="1" applyBorder="1" applyAlignment="1">
      <alignment horizontal="left" vertical="top" wrapText="1"/>
    </xf>
    <xf numFmtId="165" fontId="13" fillId="17" borderId="1" xfId="1" applyNumberFormat="1" applyFont="1" applyFill="1" applyBorder="1" applyAlignment="1">
      <alignment horizontal="left" vertical="top" wrapText="1"/>
    </xf>
    <xf numFmtId="165" fontId="13" fillId="17" borderId="1" xfId="1" applyNumberFormat="1" applyFont="1" applyFill="1" applyBorder="1" applyAlignment="1">
      <alignment horizontal="left" vertical="top"/>
    </xf>
    <xf numFmtId="165" fontId="13" fillId="6" borderId="1" xfId="1" applyNumberFormat="1" applyFont="1" applyFill="1" applyBorder="1" applyAlignment="1">
      <alignment horizontal="left" vertical="top"/>
    </xf>
    <xf numFmtId="165" fontId="13" fillId="11" borderId="2" xfId="1" applyNumberFormat="1" applyFont="1" applyFill="1" applyBorder="1" applyAlignment="1">
      <alignment horizontal="left" vertical="top"/>
    </xf>
    <xf numFmtId="165" fontId="13" fillId="11" borderId="1" xfId="1" applyNumberFormat="1" applyFont="1" applyFill="1" applyBorder="1" applyAlignment="1">
      <alignment horizontal="left" vertical="top"/>
    </xf>
    <xf numFmtId="0" fontId="15" fillId="0" borderId="1" xfId="0" applyFont="1" applyFill="1" applyBorder="1" applyAlignment="1">
      <alignment horizontal="left" vertical="top"/>
    </xf>
    <xf numFmtId="164" fontId="15" fillId="0" borderId="1" xfId="1" applyFont="1" applyBorder="1" applyAlignment="1">
      <alignment horizontal="left" vertical="top"/>
    </xf>
    <xf numFmtId="165" fontId="15" fillId="15" borderId="1" xfId="1" applyNumberFormat="1" applyFont="1" applyFill="1" applyBorder="1" applyAlignment="1">
      <alignment horizontal="left" vertical="top" wrapText="1"/>
    </xf>
    <xf numFmtId="0" fontId="15" fillId="6" borderId="2" xfId="0" applyFont="1" applyFill="1" applyBorder="1" applyAlignment="1">
      <alignment horizontal="left" vertical="top" wrapText="1"/>
    </xf>
    <xf numFmtId="165" fontId="13" fillId="0" borderId="2" xfId="1" applyNumberFormat="1" applyFont="1" applyFill="1" applyBorder="1" applyAlignment="1">
      <alignment horizontal="left" vertical="top" wrapText="1"/>
    </xf>
    <xf numFmtId="165" fontId="13" fillId="0" borderId="1" xfId="1" applyNumberFormat="1" applyFont="1" applyFill="1" applyBorder="1" applyAlignment="1">
      <alignment horizontal="left" vertical="top" wrapText="1"/>
    </xf>
    <xf numFmtId="165" fontId="13" fillId="12" borderId="2" xfId="1" applyNumberFormat="1" applyFont="1" applyFill="1" applyBorder="1" applyAlignment="1">
      <alignment horizontal="left" vertical="top"/>
    </xf>
    <xf numFmtId="165" fontId="13" fillId="12" borderId="1" xfId="1" applyNumberFormat="1" applyFont="1" applyFill="1" applyBorder="1" applyAlignment="1">
      <alignment horizontal="left" vertical="top"/>
    </xf>
    <xf numFmtId="165" fontId="13" fillId="21" borderId="2" xfId="1" applyNumberFormat="1" applyFont="1" applyFill="1" applyBorder="1" applyAlignment="1">
      <alignment horizontal="left" vertical="top"/>
    </xf>
    <xf numFmtId="165" fontId="13" fillId="21" borderId="1" xfId="1" applyNumberFormat="1" applyFont="1" applyFill="1" applyBorder="1" applyAlignment="1">
      <alignment horizontal="left" vertical="top"/>
    </xf>
    <xf numFmtId="165" fontId="13" fillId="22" borderId="1" xfId="1" applyNumberFormat="1" applyFont="1" applyFill="1" applyBorder="1" applyAlignment="1">
      <alignment horizontal="left" vertical="top"/>
    </xf>
    <xf numFmtId="168" fontId="15" fillId="0" borderId="0" xfId="1" applyNumberFormat="1" applyFont="1"/>
    <xf numFmtId="167" fontId="15" fillId="0" borderId="0" xfId="1" applyNumberFormat="1" applyFont="1"/>
    <xf numFmtId="164" fontId="15" fillId="0" borderId="0" xfId="1" applyFont="1"/>
    <xf numFmtId="165" fontId="19" fillId="3" borderId="1" xfId="1" applyNumberFormat="1" applyFont="1" applyFill="1" applyBorder="1" applyAlignment="1">
      <alignment horizontal="left" vertical="top"/>
    </xf>
    <xf numFmtId="166" fontId="15" fillId="0" borderId="0" xfId="4" applyNumberFormat="1" applyFont="1"/>
    <xf numFmtId="170" fontId="15" fillId="0" borderId="0" xfId="1" applyNumberFormat="1" applyFont="1"/>
    <xf numFmtId="164" fontId="15" fillId="0" borderId="0" xfId="1" applyNumberFormat="1" applyFont="1"/>
    <xf numFmtId="165" fontId="19" fillId="0" borderId="1" xfId="1" applyNumberFormat="1" applyFont="1" applyBorder="1" applyAlignment="1">
      <alignment horizontal="left" vertical="top"/>
    </xf>
    <xf numFmtId="165" fontId="20" fillId="0" borderId="0" xfId="1" applyNumberFormat="1" applyFont="1"/>
    <xf numFmtId="171" fontId="13" fillId="0" borderId="0" xfId="1" applyNumberFormat="1" applyFont="1"/>
    <xf numFmtId="0" fontId="15" fillId="6" borderId="3" xfId="0" applyFont="1" applyFill="1" applyBorder="1" applyAlignment="1">
      <alignment vertical="top" wrapText="1"/>
    </xf>
    <xf numFmtId="0" fontId="15" fillId="6" borderId="3" xfId="0" applyFont="1" applyFill="1" applyBorder="1" applyAlignment="1">
      <alignment vertical="top"/>
    </xf>
    <xf numFmtId="0" fontId="15" fillId="6" borderId="0" xfId="0" applyFont="1" applyFill="1" applyAlignment="1">
      <alignment vertical="top"/>
    </xf>
    <xf numFmtId="165" fontId="15" fillId="6" borderId="2" xfId="1" applyNumberFormat="1" applyFont="1" applyFill="1" applyBorder="1" applyAlignment="1">
      <alignment horizontal="left" vertical="center"/>
    </xf>
    <xf numFmtId="165" fontId="15" fillId="6" borderId="1" xfId="1" applyNumberFormat="1" applyFont="1" applyFill="1" applyBorder="1" applyAlignment="1">
      <alignment horizontal="left" vertical="center"/>
    </xf>
    <xf numFmtId="165" fontId="13" fillId="24" borderId="1" xfId="1" applyNumberFormat="1" applyFont="1" applyFill="1" applyBorder="1" applyAlignment="1" applyProtection="1">
      <alignment horizontal="left" vertical="top"/>
      <protection locked="0"/>
    </xf>
    <xf numFmtId="0" fontId="15" fillId="6" borderId="1" xfId="0" applyFont="1" applyFill="1" applyBorder="1" applyAlignment="1">
      <alignment vertical="top"/>
    </xf>
    <xf numFmtId="0" fontId="15" fillId="6" borderId="0" xfId="0" applyFont="1" applyFill="1" applyAlignment="1">
      <alignment vertical="top" wrapText="1"/>
    </xf>
    <xf numFmtId="165" fontId="13" fillId="25" borderId="1" xfId="1" applyNumberFormat="1" applyFont="1" applyFill="1" applyBorder="1"/>
    <xf numFmtId="165" fontId="15" fillId="25" borderId="1" xfId="1" applyNumberFormat="1" applyFont="1" applyFill="1" applyBorder="1" applyAlignment="1">
      <alignment horizontal="left" vertical="top"/>
    </xf>
    <xf numFmtId="165" fontId="13" fillId="25" borderId="1" xfId="1" applyNumberFormat="1" applyFont="1" applyFill="1" applyBorder="1" applyAlignment="1">
      <alignment horizontal="left" vertical="top"/>
    </xf>
    <xf numFmtId="165" fontId="13" fillId="25" borderId="0" xfId="1" applyNumberFormat="1" applyFont="1" applyFill="1"/>
    <xf numFmtId="165" fontId="15" fillId="25" borderId="1" xfId="1" applyNumberFormat="1" applyFont="1" applyFill="1" applyBorder="1" applyAlignment="1" applyProtection="1">
      <alignment horizontal="left" vertical="top"/>
      <protection locked="0"/>
    </xf>
    <xf numFmtId="164" fontId="15" fillId="25" borderId="1" xfId="1" applyFont="1" applyFill="1" applyBorder="1" applyAlignment="1">
      <alignment horizontal="left" vertical="top"/>
    </xf>
    <xf numFmtId="165" fontId="15" fillId="25" borderId="1" xfId="0" applyNumberFormat="1" applyFont="1" applyFill="1" applyBorder="1"/>
    <xf numFmtId="165" fontId="15" fillId="25" borderId="0" xfId="1" applyNumberFormat="1" applyFont="1" applyFill="1"/>
    <xf numFmtId="165" fontId="15" fillId="25" borderId="1" xfId="1" applyNumberFormat="1" applyFont="1" applyFill="1" applyBorder="1"/>
    <xf numFmtId="165" fontId="13" fillId="25" borderId="1" xfId="1" applyNumberFormat="1" applyFont="1" applyFill="1" applyBorder="1" applyAlignment="1">
      <alignment horizontal="left" vertical="top" wrapText="1"/>
    </xf>
    <xf numFmtId="165" fontId="15" fillId="25" borderId="1" xfId="1" applyNumberFormat="1" applyFont="1" applyFill="1" applyBorder="1" applyAlignment="1">
      <alignment horizontal="left" vertical="top" wrapText="1"/>
    </xf>
    <xf numFmtId="165" fontId="9" fillId="16" borderId="0" xfId="1" applyNumberFormat="1" applyFont="1" applyFill="1"/>
    <xf numFmtId="37" fontId="0" fillId="0" borderId="0" xfId="1" applyNumberFormat="1" applyFont="1"/>
    <xf numFmtId="165" fontId="13" fillId="0" borderId="1" xfId="1" applyNumberFormat="1" applyFont="1" applyBorder="1" applyAlignment="1">
      <alignment horizontal="center"/>
    </xf>
    <xf numFmtId="172" fontId="0" fillId="0" borderId="0" xfId="1" applyNumberFormat="1" applyFont="1"/>
    <xf numFmtId="165" fontId="13" fillId="15" borderId="1" xfId="1" applyNumberFormat="1" applyFont="1" applyFill="1" applyBorder="1" applyAlignment="1">
      <alignment horizontal="center"/>
    </xf>
    <xf numFmtId="165" fontId="13" fillId="25" borderId="1" xfId="1" applyNumberFormat="1" applyFont="1" applyFill="1" applyBorder="1" applyAlignment="1">
      <alignment horizontal="center"/>
    </xf>
    <xf numFmtId="49" fontId="13" fillId="0" borderId="1" xfId="1" applyNumberFormat="1" applyFont="1" applyBorder="1" applyAlignment="1">
      <alignment horizontal="center"/>
    </xf>
    <xf numFmtId="165" fontId="19" fillId="0" borderId="0" xfId="1" applyNumberFormat="1" applyFont="1"/>
    <xf numFmtId="173" fontId="19" fillId="0" borderId="0" xfId="1" applyNumberFormat="1" applyFont="1"/>
    <xf numFmtId="165" fontId="15" fillId="25" borderId="0" xfId="1" applyNumberFormat="1" applyFont="1" applyFill="1" applyBorder="1" applyAlignment="1">
      <alignment horizontal="left" vertical="top"/>
    </xf>
    <xf numFmtId="165" fontId="15" fillId="3" borderId="0" xfId="1" applyNumberFormat="1" applyFont="1" applyFill="1" applyBorder="1" applyAlignment="1">
      <alignment horizontal="left" vertical="top"/>
    </xf>
    <xf numFmtId="165" fontId="15" fillId="0" borderId="0" xfId="1" applyNumberFormat="1" applyFont="1" applyBorder="1"/>
    <xf numFmtId="165" fontId="22" fillId="16" borderId="0" xfId="1" applyNumberFormat="1" applyFont="1" applyFill="1"/>
    <xf numFmtId="165" fontId="22" fillId="0" borderId="0" xfId="1" applyNumberFormat="1" applyFont="1"/>
    <xf numFmtId="165" fontId="14" fillId="0" borderId="0" xfId="1" applyNumberFormat="1" applyFont="1"/>
    <xf numFmtId="165" fontId="13" fillId="0" borderId="1" xfId="1" applyNumberFormat="1" applyFont="1" applyBorder="1" applyAlignment="1">
      <alignment horizontal="center"/>
    </xf>
    <xf numFmtId="0" fontId="2" fillId="0" borderId="1" xfId="0" applyFont="1" applyBorder="1" applyAlignment="1">
      <alignment horizontal="left" vertical="top"/>
    </xf>
    <xf numFmtId="0" fontId="0" fillId="0" borderId="1" xfId="0" applyBorder="1" applyAlignment="1"/>
  </cellXfs>
  <cellStyles count="5">
    <cellStyle name="Comma" xfId="1" builtinId="3"/>
    <cellStyle name="Comma 2" xfId="3"/>
    <cellStyle name="Normal" xfId="0" builtinId="0"/>
    <cellStyle name="Normal 2" xfId="2"/>
    <cellStyle name="Percent" xfId="4" builtinId="5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263525</xdr:colOff>
      <xdr:row>5</xdr:row>
      <xdr:rowOff>42863</xdr:rowOff>
    </xdr:from>
    <xdr:to>
      <xdr:col>5</xdr:col>
      <xdr:colOff>414339</xdr:colOff>
      <xdr:row>11</xdr:row>
      <xdr:rowOff>180975</xdr:rowOff>
    </xdr:to>
    <xdr:pic>
      <xdr:nvPicPr>
        <xdr:cNvPr id="4" name="Picture 3" descr="C:\Users\user\AppData\Local\Temp\NCG Logo.png">
          <a:extLst>
            <a:ext uri="{FF2B5EF4-FFF2-40B4-BE49-F238E27FC236}">
              <a16:creationId xmlns="" xmlns:a16="http://schemas.microsoft.com/office/drawing/2014/main" id="{246793E1-E12E-42D7-9991-16E9B3689B45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8925" y="1671638"/>
          <a:ext cx="2093914" cy="23098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250825</xdr:colOff>
      <xdr:row>3</xdr:row>
      <xdr:rowOff>338667</xdr:rowOff>
    </xdr:from>
    <xdr:to>
      <xdr:col>5</xdr:col>
      <xdr:colOff>401639</xdr:colOff>
      <xdr:row>7</xdr:row>
      <xdr:rowOff>179917</xdr:rowOff>
    </xdr:to>
    <xdr:pic>
      <xdr:nvPicPr>
        <xdr:cNvPr id="2" name="Picture 1" descr="C:\Users\user\AppData\Local\Temp\NCG Logo.png">
          <a:extLst>
            <a:ext uri="{FF2B5EF4-FFF2-40B4-BE49-F238E27FC236}">
              <a16:creationId xmlns="" xmlns:a16="http://schemas.microsoft.com/office/drawing/2014/main" id="{898EBB5D-D37C-4ABE-B82E-1A8562147479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70025" y="1589617"/>
          <a:ext cx="1979614" cy="233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9"/>
  <sheetViews>
    <sheetView view="pageBreakPreview" topLeftCell="A4" zoomScale="60" zoomScaleNormal="100" workbookViewId="0">
      <selection sqref="A1:H19"/>
    </sheetView>
  </sheetViews>
  <sheetFormatPr defaultRowHeight="14.5"/>
  <sheetData>
    <row r="2" spans="1:4" ht="28.5">
      <c r="B2" s="17" t="s">
        <v>1754</v>
      </c>
      <c r="C2" s="17"/>
      <c r="D2" s="17"/>
    </row>
    <row r="3" spans="1:4" ht="28.5">
      <c r="B3" s="17"/>
      <c r="D3" s="17"/>
    </row>
    <row r="4" spans="1:4" ht="28.5">
      <c r="B4" s="17" t="s">
        <v>1755</v>
      </c>
      <c r="D4" s="17"/>
    </row>
    <row r="5" spans="1:4" ht="28.5">
      <c r="B5" s="17"/>
      <c r="C5" s="17"/>
      <c r="D5" s="17"/>
    </row>
    <row r="6" spans="1:4" ht="28.5">
      <c r="C6" s="17"/>
      <c r="D6" s="17"/>
    </row>
    <row r="7" spans="1:4" ht="28.5">
      <c r="C7" s="17"/>
      <c r="D7" s="17"/>
    </row>
    <row r="8" spans="1:4" ht="28.5">
      <c r="C8" s="17"/>
      <c r="D8" s="17"/>
    </row>
    <row r="9" spans="1:4" ht="28.5">
      <c r="C9" s="17"/>
      <c r="D9" s="17"/>
    </row>
    <row r="10" spans="1:4" ht="28.5">
      <c r="C10" s="17"/>
      <c r="D10" s="17"/>
    </row>
    <row r="11" spans="1:4" ht="28.5">
      <c r="B11" s="17"/>
      <c r="C11" s="17"/>
      <c r="D11" s="17"/>
    </row>
    <row r="12" spans="1:4" ht="28.5">
      <c r="B12" s="17"/>
      <c r="C12" s="17"/>
      <c r="D12" s="17"/>
    </row>
    <row r="13" spans="1:4" ht="28.5">
      <c r="B13" s="17"/>
      <c r="C13" s="17"/>
      <c r="D13" s="17"/>
    </row>
    <row r="14" spans="1:4" ht="28.5">
      <c r="B14" s="17"/>
      <c r="C14" s="17"/>
      <c r="D14" s="17"/>
    </row>
    <row r="15" spans="1:4" ht="28.5">
      <c r="B15" s="17"/>
      <c r="C15" s="17"/>
      <c r="D15" s="17"/>
    </row>
    <row r="16" spans="1:4" ht="28.5">
      <c r="A16" s="17" t="s">
        <v>1756</v>
      </c>
      <c r="D16" s="17"/>
    </row>
    <row r="17" spans="2:4" ht="28.5">
      <c r="B17" s="17"/>
      <c r="C17" s="17"/>
      <c r="D17" s="17"/>
    </row>
    <row r="18" spans="2:4" ht="28.5">
      <c r="B18" s="17"/>
      <c r="C18" s="17"/>
      <c r="D18" s="17"/>
    </row>
    <row r="19" spans="2:4" ht="28.5">
      <c r="B19" s="17"/>
      <c r="C19" s="17" t="s">
        <v>1758</v>
      </c>
      <c r="D19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118"/>
  <sheetViews>
    <sheetView view="pageBreakPreview" zoomScale="70" zoomScaleNormal="80" zoomScaleSheetLayoutView="70" workbookViewId="0">
      <pane xSplit="2" ySplit="3" topLeftCell="C4" activePane="bottomRight" state="frozen"/>
      <selection pane="topRight" activeCell="E1" sqref="E1"/>
      <selection pane="bottomLeft" activeCell="A4" sqref="A4"/>
      <selection pane="bottomRight" activeCell="B19" sqref="B19:B34"/>
    </sheetView>
  </sheetViews>
  <sheetFormatPr defaultColWidth="9.08984375" defaultRowHeight="15.5"/>
  <cols>
    <col min="1" max="1" width="38.08984375" style="54" customWidth="1"/>
    <col min="2" max="2" width="61.453125" style="54" customWidth="1"/>
    <col min="3" max="3" width="15.36328125" style="54" customWidth="1"/>
    <col min="4" max="4" width="21.6328125" style="151" customWidth="1"/>
    <col min="5" max="5" width="14.7265625" style="54" customWidth="1"/>
    <col min="6" max="6" width="16.453125" style="54" customWidth="1"/>
    <col min="7" max="8" width="17.6328125" style="54" customWidth="1"/>
    <col min="9" max="11" width="13" style="54" customWidth="1"/>
    <col min="12" max="13" width="13.08984375" style="54" customWidth="1"/>
    <col min="14" max="15" width="13.81640625" style="54" customWidth="1"/>
    <col min="16" max="16" width="15.54296875" style="54" customWidth="1"/>
    <col min="17" max="17" width="13.54296875" style="54" customWidth="1"/>
    <col min="18" max="18" width="16.36328125" style="54" customWidth="1"/>
    <col min="19" max="19" width="13.453125" style="54" customWidth="1"/>
    <col min="20" max="20" width="9.08984375" style="54"/>
    <col min="21" max="21" width="10.81640625" style="54" bestFit="1" customWidth="1"/>
    <col min="22" max="16384" width="9.08984375" style="54"/>
  </cols>
  <sheetData>
    <row r="1" spans="1:6">
      <c r="D1" s="179" t="s">
        <v>1814</v>
      </c>
      <c r="E1" s="180">
        <f>E119</f>
        <v>0</v>
      </c>
      <c r="F1" s="180">
        <f>F119</f>
        <v>0</v>
      </c>
    </row>
    <row r="2" spans="1:6">
      <c r="A2" s="54" t="s">
        <v>414</v>
      </c>
      <c r="D2" s="179" t="s">
        <v>1815</v>
      </c>
      <c r="E2" s="180">
        <f>E2093</f>
        <v>-0.30410385131835938</v>
      </c>
      <c r="F2" s="180">
        <f>F2093</f>
        <v>0</v>
      </c>
    </row>
    <row r="3" spans="1:6">
      <c r="A3" s="51"/>
      <c r="B3" s="52" t="s">
        <v>1734</v>
      </c>
      <c r="C3" s="53" t="s">
        <v>1689</v>
      </c>
      <c r="D3" s="187" t="s">
        <v>1801</v>
      </c>
      <c r="E3" s="187"/>
      <c r="F3" s="187"/>
    </row>
    <row r="4" spans="1:6">
      <c r="A4" s="51"/>
      <c r="B4" s="52" t="s">
        <v>1802</v>
      </c>
      <c r="C4" s="176" t="s">
        <v>1683</v>
      </c>
      <c r="D4" s="177" t="s">
        <v>1684</v>
      </c>
      <c r="E4" s="174" t="s">
        <v>1685</v>
      </c>
      <c r="F4" s="178" t="s">
        <v>1813</v>
      </c>
    </row>
    <row r="5" spans="1:6">
      <c r="A5" s="51"/>
      <c r="B5" s="53"/>
      <c r="C5" s="19"/>
      <c r="D5" s="161"/>
      <c r="E5" s="53"/>
      <c r="F5" s="53"/>
    </row>
    <row r="6" spans="1:6">
      <c r="A6" s="20">
        <v>1</v>
      </c>
      <c r="B6" s="55" t="s">
        <v>0</v>
      </c>
      <c r="C6" s="24"/>
      <c r="D6" s="162"/>
      <c r="E6" s="23"/>
      <c r="F6" s="23"/>
    </row>
    <row r="7" spans="1:6">
      <c r="A7" s="56">
        <v>1</v>
      </c>
      <c r="B7" s="25" t="s">
        <v>1</v>
      </c>
      <c r="C7" s="24">
        <v>8039100000</v>
      </c>
      <c r="D7" s="162">
        <v>7121250000</v>
      </c>
      <c r="E7" s="23">
        <v>7334887500</v>
      </c>
      <c r="F7" s="23">
        <v>7554934125</v>
      </c>
    </row>
    <row r="8" spans="1:6">
      <c r="A8" s="56"/>
      <c r="B8" s="25"/>
      <c r="C8" s="24"/>
      <c r="D8" s="162"/>
      <c r="E8" s="23"/>
      <c r="F8" s="23"/>
    </row>
    <row r="9" spans="1:6">
      <c r="A9" s="56"/>
      <c r="B9" s="71" t="s">
        <v>1819</v>
      </c>
      <c r="C9" s="24"/>
      <c r="D9" s="162"/>
      <c r="E9" s="23"/>
      <c r="F9" s="23"/>
    </row>
    <row r="10" spans="1:6">
      <c r="A10" s="56"/>
      <c r="B10" s="21" t="s">
        <v>3</v>
      </c>
      <c r="C10" s="24">
        <v>20595297</v>
      </c>
      <c r="D10" s="162">
        <v>20595297</v>
      </c>
      <c r="E10" s="23">
        <v>21213155.91</v>
      </c>
      <c r="F10" s="23">
        <v>21849550.587300003</v>
      </c>
    </row>
    <row r="11" spans="1:6">
      <c r="A11" s="56"/>
      <c r="B11" s="21" t="s">
        <v>4</v>
      </c>
      <c r="C11" s="24">
        <v>131914894.00000001</v>
      </c>
      <c r="D11" s="162">
        <v>132021277</v>
      </c>
      <c r="E11" s="23">
        <v>135981915.31</v>
      </c>
      <c r="F11" s="23">
        <v>140061372.76930001</v>
      </c>
    </row>
    <row r="12" spans="1:6">
      <c r="A12" s="56">
        <v>4</v>
      </c>
      <c r="B12" s="21" t="s">
        <v>2</v>
      </c>
      <c r="C12" s="24">
        <v>228195188.00000003</v>
      </c>
      <c r="D12" s="162">
        <v>212248477</v>
      </c>
      <c r="E12" s="23">
        <v>218615931.31</v>
      </c>
      <c r="F12" s="23">
        <v>225174409.2493</v>
      </c>
    </row>
    <row r="13" spans="1:6">
      <c r="A13" s="56">
        <v>2</v>
      </c>
      <c r="B13" s="25" t="s">
        <v>1687</v>
      </c>
      <c r="C13" s="24">
        <v>19488298</v>
      </c>
      <c r="D13" s="162">
        <v>16084894</v>
      </c>
      <c r="E13" s="23">
        <v>16567440.82</v>
      </c>
      <c r="F13" s="23">
        <v>17064464.044600002</v>
      </c>
    </row>
    <row r="14" spans="1:6">
      <c r="A14" s="56">
        <v>5</v>
      </c>
      <c r="D14" s="54"/>
    </row>
    <row r="15" spans="1:6">
      <c r="A15" s="56">
        <v>6</v>
      </c>
      <c r="B15" s="71" t="s">
        <v>1820</v>
      </c>
      <c r="D15" s="54"/>
    </row>
    <row r="16" spans="1:6">
      <c r="A16" s="56">
        <v>8</v>
      </c>
      <c r="B16" s="21" t="s">
        <v>5</v>
      </c>
      <c r="C16" s="24">
        <v>215020331.00000003</v>
      </c>
      <c r="D16" s="162">
        <v>45000000</v>
      </c>
      <c r="E16" s="23">
        <v>45000000</v>
      </c>
      <c r="F16" s="23">
        <v>45000000</v>
      </c>
    </row>
    <row r="17" spans="1:6">
      <c r="A17" s="56">
        <v>9</v>
      </c>
      <c r="B17" s="21" t="s">
        <v>1688</v>
      </c>
      <c r="C17" s="24">
        <v>124905299.99548201</v>
      </c>
      <c r="D17" s="162">
        <v>0</v>
      </c>
      <c r="E17" s="23">
        <v>0</v>
      </c>
      <c r="F17" s="23">
        <v>0</v>
      </c>
    </row>
    <row r="18" spans="1:6">
      <c r="A18" s="56">
        <v>11</v>
      </c>
      <c r="B18" s="25" t="s">
        <v>6</v>
      </c>
      <c r="C18" s="24">
        <v>38282965.998099774</v>
      </c>
      <c r="D18" s="162">
        <v>104265416</v>
      </c>
      <c r="E18" s="23">
        <v>116397312.56</v>
      </c>
      <c r="F18" s="23">
        <v>128893166.01679999</v>
      </c>
    </row>
    <row r="19" spans="1:6">
      <c r="A19" s="56">
        <v>12</v>
      </c>
      <c r="B19" s="26" t="s">
        <v>7</v>
      </c>
      <c r="C19" s="24">
        <v>349999999.99696982</v>
      </c>
      <c r="D19" s="162">
        <v>218575646</v>
      </c>
      <c r="E19" s="23">
        <v>218575646</v>
      </c>
      <c r="F19" s="23">
        <v>218575646</v>
      </c>
    </row>
    <row r="20" spans="1:6">
      <c r="A20" s="56">
        <v>13</v>
      </c>
      <c r="B20" s="25" t="s">
        <v>8</v>
      </c>
      <c r="C20" s="24">
        <v>19031249.996926513</v>
      </c>
      <c r="D20" s="162">
        <v>22860000</v>
      </c>
      <c r="E20" s="23">
        <v>22860000</v>
      </c>
      <c r="F20" s="23">
        <v>22860000</v>
      </c>
    </row>
    <row r="21" spans="1:6">
      <c r="A21" s="56"/>
      <c r="B21" s="25" t="s">
        <v>1686</v>
      </c>
      <c r="C21" s="24">
        <v>17793235</v>
      </c>
      <c r="D21" s="162">
        <v>13695490</v>
      </c>
      <c r="E21" s="23">
        <v>13695490</v>
      </c>
      <c r="F21" s="23">
        <v>13695490</v>
      </c>
    </row>
    <row r="22" spans="1:6">
      <c r="A22" s="56"/>
      <c r="B22" s="25" t="s">
        <v>1768</v>
      </c>
      <c r="C22" s="24">
        <v>81926532</v>
      </c>
      <c r="D22" s="162">
        <v>0</v>
      </c>
      <c r="E22" s="23">
        <v>0</v>
      </c>
      <c r="F22" s="23">
        <v>0</v>
      </c>
    </row>
    <row r="23" spans="1:6">
      <c r="A23" s="56"/>
      <c r="B23" s="25" t="s">
        <v>1769</v>
      </c>
      <c r="C23" s="24">
        <v>199900000</v>
      </c>
      <c r="D23" s="162">
        <v>0</v>
      </c>
      <c r="E23" s="23">
        <v>0</v>
      </c>
      <c r="F23" s="23">
        <v>0</v>
      </c>
    </row>
    <row r="24" spans="1:6">
      <c r="A24" s="56"/>
      <c r="B24" s="25" t="s">
        <v>1770</v>
      </c>
      <c r="C24" s="24">
        <v>33163916.699999999</v>
      </c>
      <c r="D24" s="162">
        <v>0</v>
      </c>
      <c r="E24" s="23">
        <v>0</v>
      </c>
      <c r="F24" s="23">
        <v>0</v>
      </c>
    </row>
    <row r="25" spans="1:6">
      <c r="A25" s="56"/>
      <c r="B25" s="25" t="s">
        <v>1771</v>
      </c>
      <c r="C25" s="24">
        <v>5500000</v>
      </c>
      <c r="D25" s="162">
        <v>0</v>
      </c>
      <c r="E25" s="23">
        <v>0</v>
      </c>
      <c r="F25" s="23">
        <v>0</v>
      </c>
    </row>
    <row r="26" spans="1:6" s="51" customFormat="1">
      <c r="A26" s="57"/>
      <c r="B26" s="158" t="s">
        <v>9</v>
      </c>
      <c r="C26" s="33">
        <f>SUM(C7:C25)</f>
        <v>9524817207.687479</v>
      </c>
      <c r="D26" s="163">
        <f>SUM(D7:D23)</f>
        <v>7906596497</v>
      </c>
      <c r="E26" s="33">
        <v>8143794391.9100008</v>
      </c>
      <c r="F26" s="33">
        <v>8388108223.6673002</v>
      </c>
    </row>
    <row r="27" spans="1:6" s="51" customFormat="1">
      <c r="A27" s="60"/>
      <c r="B27" s="61" t="s">
        <v>1690</v>
      </c>
      <c r="C27" s="33">
        <v>25667226.949999999</v>
      </c>
      <c r="D27" s="164"/>
      <c r="E27" s="62"/>
      <c r="F27" s="62"/>
    </row>
    <row r="28" spans="1:6">
      <c r="A28" s="20">
        <v>2</v>
      </c>
      <c r="B28" s="55" t="s">
        <v>10</v>
      </c>
      <c r="C28" s="24"/>
      <c r="D28" s="162"/>
      <c r="E28" s="23"/>
      <c r="F28" s="23"/>
    </row>
    <row r="29" spans="1:6">
      <c r="A29" s="56"/>
      <c r="B29" s="25" t="s">
        <v>11</v>
      </c>
      <c r="C29" s="24">
        <f>29885002.5619387+10000000</f>
        <v>39885002.561938703</v>
      </c>
      <c r="D29" s="162">
        <v>37332362.396159999</v>
      </c>
      <c r="E29" s="23">
        <v>88452333.2680448</v>
      </c>
      <c r="F29" s="23">
        <v>89605903.266086102</v>
      </c>
    </row>
    <row r="30" spans="1:6">
      <c r="A30" s="56"/>
      <c r="B30" s="25" t="s">
        <v>12</v>
      </c>
      <c r="C30" s="24">
        <v>7160943.1058958583</v>
      </c>
      <c r="D30" s="162">
        <v>6702642.7509600008</v>
      </c>
      <c r="E30" s="23">
        <v>6903722.0334888007</v>
      </c>
      <c r="F30" s="23">
        <v>7110833.6944934651</v>
      </c>
    </row>
    <row r="31" spans="1:6">
      <c r="A31" s="56"/>
      <c r="B31" s="25" t="s">
        <v>13</v>
      </c>
      <c r="C31" s="24">
        <v>6819945.8151389109</v>
      </c>
      <c r="D31" s="162">
        <v>6383469.2875199998</v>
      </c>
      <c r="E31" s="23">
        <v>6574973.3661455996</v>
      </c>
      <c r="F31" s="23">
        <v>6772222.5671299677</v>
      </c>
    </row>
    <row r="32" spans="1:6">
      <c r="A32" s="56"/>
      <c r="B32" s="25" t="s">
        <v>14</v>
      </c>
      <c r="C32" s="24">
        <v>6819945.8151389109</v>
      </c>
      <c r="D32" s="162">
        <v>6383469.2875199998</v>
      </c>
      <c r="E32" s="23">
        <v>6574973.3661455996</v>
      </c>
      <c r="F32" s="23">
        <v>6772222.5671299677</v>
      </c>
    </row>
    <row r="33" spans="1:6">
      <c r="A33" s="56"/>
      <c r="B33" s="25" t="s">
        <v>15</v>
      </c>
      <c r="C33" s="24">
        <v>3639891.6302777999</v>
      </c>
      <c r="D33" s="162">
        <v>3406938.56568</v>
      </c>
      <c r="E33" s="23">
        <v>3509146.7226503999</v>
      </c>
      <c r="F33" s="23">
        <v>3614421.124329912</v>
      </c>
    </row>
    <row r="34" spans="1:6">
      <c r="A34" s="63"/>
      <c r="B34" s="64" t="s">
        <v>16</v>
      </c>
      <c r="C34" s="33">
        <f t="shared" ref="C34:F34" si="0">SUM(C29:C33)</f>
        <v>64325728.92839019</v>
      </c>
      <c r="D34" s="163">
        <f t="shared" si="0"/>
        <v>60208882.287839994</v>
      </c>
      <c r="E34" s="59">
        <f t="shared" si="0"/>
        <v>112015148.75647518</v>
      </c>
      <c r="F34" s="59">
        <f t="shared" si="0"/>
        <v>113875603.21916942</v>
      </c>
    </row>
    <row r="35" spans="1:6" s="66" customFormat="1">
      <c r="A35" s="20">
        <v>3</v>
      </c>
      <c r="B35" s="55" t="s">
        <v>17</v>
      </c>
      <c r="C35" s="33"/>
      <c r="D35" s="163"/>
      <c r="E35" s="65"/>
      <c r="F35" s="65"/>
    </row>
    <row r="36" spans="1:6">
      <c r="A36" s="56"/>
      <c r="B36" s="25" t="s">
        <v>18</v>
      </c>
      <c r="C36" s="24">
        <v>35050699.274021</v>
      </c>
      <c r="D36" s="162">
        <v>32807454.516720001</v>
      </c>
      <c r="E36" s="23">
        <v>33791678.152221605</v>
      </c>
      <c r="F36" s="23">
        <v>34805428.496788256</v>
      </c>
    </row>
    <row r="37" spans="1:6">
      <c r="A37" s="56"/>
      <c r="B37" s="25" t="s">
        <v>19</v>
      </c>
      <c r="C37" s="24">
        <v>17049864.537847281</v>
      </c>
      <c r="D37" s="162">
        <v>15958673.209439998</v>
      </c>
      <c r="E37" s="23">
        <v>16437433.405723199</v>
      </c>
      <c r="F37" s="23">
        <v>16930556.407894894</v>
      </c>
    </row>
    <row r="38" spans="1:6">
      <c r="A38" s="56"/>
      <c r="B38" s="25" t="s">
        <v>20</v>
      </c>
      <c r="C38" s="24">
        <v>16033692.61139158</v>
      </c>
      <c r="D38" s="162">
        <v>15007536.28296</v>
      </c>
      <c r="E38" s="23">
        <v>15457762.3714488</v>
      </c>
      <c r="F38" s="23">
        <v>15921495.242592264</v>
      </c>
    </row>
    <row r="39" spans="1:6">
      <c r="A39" s="56"/>
      <c r="B39" s="25" t="s">
        <v>21</v>
      </c>
      <c r="C39" s="24">
        <v>7803880.7933056001</v>
      </c>
      <c r="D39" s="162">
        <v>7304432.4194400003</v>
      </c>
      <c r="E39" s="23">
        <v>7523565.3920232002</v>
      </c>
      <c r="F39" s="23">
        <v>7749272.3537838962</v>
      </c>
    </row>
    <row r="40" spans="1:6" s="51" customFormat="1">
      <c r="A40" s="57"/>
      <c r="B40" s="58" t="s">
        <v>22</v>
      </c>
      <c r="C40" s="33">
        <f>SUM(C36:C39)</f>
        <v>75938137.21656546</v>
      </c>
      <c r="D40" s="163">
        <f>SUM(D36:D39)</f>
        <v>71078096.428559989</v>
      </c>
      <c r="E40" s="59">
        <v>73210439.32141681</v>
      </c>
      <c r="F40" s="59">
        <v>75406752.501059309</v>
      </c>
    </row>
    <row r="41" spans="1:6">
      <c r="A41" s="56"/>
      <c r="B41" s="25"/>
      <c r="C41" s="24"/>
      <c r="D41" s="162"/>
      <c r="E41" s="23"/>
      <c r="F41" s="23"/>
    </row>
    <row r="42" spans="1:6">
      <c r="A42" s="20">
        <v>4</v>
      </c>
      <c r="B42" s="55" t="s">
        <v>23</v>
      </c>
      <c r="C42" s="24"/>
      <c r="D42" s="162"/>
      <c r="E42" s="23"/>
      <c r="F42" s="23"/>
    </row>
    <row r="43" spans="1:6" s="66" customFormat="1">
      <c r="A43" s="56"/>
      <c r="B43" s="25" t="s">
        <v>24</v>
      </c>
      <c r="C43" s="67">
        <v>25017448.405938301</v>
      </c>
      <c r="D43" s="165">
        <v>23416331.711760003</v>
      </c>
      <c r="E43" s="21">
        <v>24118821.663112804</v>
      </c>
      <c r="F43" s="21">
        <v>24842386.313006189</v>
      </c>
    </row>
    <row r="44" spans="1:6">
      <c r="A44" s="56"/>
      <c r="B44" s="25" t="s">
        <v>25</v>
      </c>
      <c r="C44" s="24">
        <v>20007761.5866112</v>
      </c>
      <c r="D44" s="162">
        <v>18727264.848239999</v>
      </c>
      <c r="E44" s="23">
        <v>19289082.793687198</v>
      </c>
      <c r="F44" s="23">
        <v>19867755.277497813</v>
      </c>
    </row>
    <row r="45" spans="1:6">
      <c r="A45" s="56"/>
      <c r="B45" s="25" t="s">
        <v>26</v>
      </c>
      <c r="C45" s="24">
        <v>23460613.604077857</v>
      </c>
      <c r="D45" s="162">
        <v>21959134.329600003</v>
      </c>
      <c r="E45" s="23">
        <v>22617908.359488003</v>
      </c>
      <c r="F45" s="23">
        <v>23296445.610272642</v>
      </c>
    </row>
    <row r="46" spans="1:6" s="51" customFormat="1">
      <c r="A46" s="57"/>
      <c r="B46" s="58" t="s">
        <v>16</v>
      </c>
      <c r="C46" s="33">
        <f>SUM(C43:C45)</f>
        <v>68485823.596627355</v>
      </c>
      <c r="D46" s="163">
        <f>SUM(D43:D45)</f>
        <v>64102730.889600009</v>
      </c>
      <c r="E46" s="59">
        <v>66025812.816288002</v>
      </c>
      <c r="F46" s="59">
        <v>68006587.200776652</v>
      </c>
    </row>
    <row r="47" spans="1:6" s="68" customFormat="1">
      <c r="A47" s="20">
        <v>5</v>
      </c>
      <c r="B47" s="55" t="s">
        <v>27</v>
      </c>
      <c r="C47" s="33"/>
      <c r="D47" s="163"/>
      <c r="E47" s="65"/>
      <c r="F47" s="65"/>
    </row>
    <row r="48" spans="1:6">
      <c r="A48" s="56"/>
      <c r="B48" s="25" t="s">
        <v>28</v>
      </c>
      <c r="C48" s="24">
        <f>3409972.90756946+10000000</f>
        <v>13409972.907569461</v>
      </c>
      <c r="D48" s="162">
        <v>12551734.643760001</v>
      </c>
      <c r="E48" s="23">
        <v>12928286.683072802</v>
      </c>
      <c r="F48" s="23">
        <v>13316135.283564987</v>
      </c>
    </row>
    <row r="49" spans="1:6">
      <c r="A49" s="56"/>
      <c r="B49" s="25" t="s">
        <v>29</v>
      </c>
      <c r="C49" s="24">
        <v>10275902.467250001</v>
      </c>
      <c r="D49" s="162">
        <v>9618244.7119200006</v>
      </c>
      <c r="E49" s="23">
        <v>9906792.0532776006</v>
      </c>
      <c r="F49" s="23">
        <v>10203995.814875929</v>
      </c>
    </row>
    <row r="50" spans="1:6">
      <c r="A50" s="56"/>
      <c r="B50" s="25" t="s">
        <v>30</v>
      </c>
      <c r="C50" s="24">
        <v>10229918.722708367</v>
      </c>
      <c r="D50" s="162">
        <v>9575203.9219199996</v>
      </c>
      <c r="E50" s="23">
        <v>9862460.0395775996</v>
      </c>
      <c r="F50" s="23">
        <v>10158333.840764929</v>
      </c>
    </row>
    <row r="51" spans="1:6">
      <c r="A51" s="56"/>
      <c r="B51" s="25" t="s">
        <v>31</v>
      </c>
      <c r="C51" s="24">
        <v>15367869.956333401</v>
      </c>
      <c r="D51" s="162">
        <v>14384326.28256</v>
      </c>
      <c r="E51" s="23">
        <v>14815856.071036801</v>
      </c>
      <c r="F51" s="23">
        <v>15260331.753167905</v>
      </c>
    </row>
    <row r="52" spans="1:6" s="51" customFormat="1">
      <c r="A52" s="57"/>
      <c r="B52" s="58" t="s">
        <v>16</v>
      </c>
      <c r="C52" s="33">
        <f>SUM(C48:C51)</f>
        <v>49283664.053861231</v>
      </c>
      <c r="D52" s="163">
        <f>SUM(D48:D51)</f>
        <v>46129509.560160004</v>
      </c>
      <c r="E52" s="59">
        <v>47513394.846964806</v>
      </c>
      <c r="F52" s="59">
        <v>48938796.692373745</v>
      </c>
    </row>
    <row r="53" spans="1:6" s="51" customFormat="1">
      <c r="A53" s="20">
        <v>7</v>
      </c>
      <c r="B53" s="55" t="s">
        <v>32</v>
      </c>
      <c r="C53" s="33"/>
      <c r="D53" s="163"/>
      <c r="E53" s="32"/>
      <c r="F53" s="32"/>
    </row>
    <row r="54" spans="1:6" s="69" customFormat="1">
      <c r="A54" s="56"/>
      <c r="B54" s="25" t="s">
        <v>33</v>
      </c>
      <c r="C54" s="24">
        <v>20459837.445416734</v>
      </c>
      <c r="D54" s="162">
        <v>19150407.8532</v>
      </c>
      <c r="E54" s="23">
        <v>19724920.088796001</v>
      </c>
      <c r="F54" s="23">
        <v>20316667.691459883</v>
      </c>
    </row>
    <row r="55" spans="1:6">
      <c r="A55" s="56"/>
      <c r="B55" s="25" t="s">
        <v>34</v>
      </c>
      <c r="C55" s="24">
        <v>1363989.1630277825</v>
      </c>
      <c r="D55" s="162">
        <v>1276693.8537600001</v>
      </c>
      <c r="E55" s="23">
        <v>1314994.6693728</v>
      </c>
      <c r="F55" s="23">
        <v>1354444.509453984</v>
      </c>
    </row>
    <row r="56" spans="1:6" s="51" customFormat="1">
      <c r="A56" s="57"/>
      <c r="B56" s="58" t="s">
        <v>35</v>
      </c>
      <c r="C56" s="33">
        <f>SUM(C54:C55)</f>
        <v>21823826.608444516</v>
      </c>
      <c r="D56" s="163">
        <f>SUM(D54:D55)</f>
        <v>20427101.70696</v>
      </c>
      <c r="E56" s="59">
        <v>21039914.758168802</v>
      </c>
      <c r="F56" s="59">
        <v>21671112.200913869</v>
      </c>
    </row>
    <row r="57" spans="1:6">
      <c r="A57" s="20">
        <v>8</v>
      </c>
      <c r="B57" s="55" t="s">
        <v>36</v>
      </c>
      <c r="C57" s="24"/>
      <c r="D57" s="162"/>
      <c r="E57" s="23"/>
      <c r="F57" s="23"/>
    </row>
    <row r="58" spans="1:6">
      <c r="A58" s="56"/>
      <c r="B58" s="25" t="s">
        <v>37</v>
      </c>
      <c r="C58" s="24">
        <v>20417734.494180702</v>
      </c>
      <c r="D58" s="162">
        <v>19110999.482639998</v>
      </c>
      <c r="E58" s="23">
        <v>19684329.467119198</v>
      </c>
      <c r="F58" s="23">
        <v>20274859.351132777</v>
      </c>
    </row>
    <row r="59" spans="1:6">
      <c r="A59" s="56"/>
      <c r="B59" s="25" t="s">
        <v>38</v>
      </c>
      <c r="C59" s="24">
        <v>20505821.189958401</v>
      </c>
      <c r="D59" s="162">
        <v>19193448.643199999</v>
      </c>
      <c r="E59" s="23">
        <v>19769252.102495998</v>
      </c>
      <c r="F59" s="23">
        <v>20362329.665570877</v>
      </c>
    </row>
    <row r="60" spans="1:6">
      <c r="A60" s="57"/>
      <c r="B60" s="58" t="s">
        <v>16</v>
      </c>
      <c r="C60" s="24">
        <f>SUM(C58:C59)</f>
        <v>40923555.684139103</v>
      </c>
      <c r="D60" s="162">
        <f>SUM(D58:D59)</f>
        <v>38304448.125839993</v>
      </c>
      <c r="E60" s="70">
        <v>39453581.5696152</v>
      </c>
      <c r="F60" s="70">
        <v>40637189.01670365</v>
      </c>
    </row>
    <row r="61" spans="1:6">
      <c r="A61" s="56"/>
      <c r="B61" s="71" t="s">
        <v>39</v>
      </c>
      <c r="C61" s="24"/>
      <c r="D61" s="162"/>
      <c r="E61" s="23"/>
      <c r="F61" s="23"/>
    </row>
    <row r="62" spans="1:6">
      <c r="A62" s="56"/>
      <c r="B62" s="25" t="s">
        <v>40</v>
      </c>
      <c r="C62" s="24">
        <v>72019403.966527998</v>
      </c>
      <c r="D62" s="162">
        <v>75410162.115920007</v>
      </c>
      <c r="E62" s="23">
        <v>77672466.97939761</v>
      </c>
      <c r="F62" s="23">
        <v>80002640.988779545</v>
      </c>
    </row>
    <row r="63" spans="1:6">
      <c r="A63" s="56"/>
      <c r="B63" s="25" t="s">
        <v>41</v>
      </c>
      <c r="C63" s="24">
        <v>50559566.521111302</v>
      </c>
      <c r="D63" s="162">
        <v>55323754.262720004</v>
      </c>
      <c r="E63" s="23">
        <v>56983466.890601605</v>
      </c>
      <c r="F63" s="23">
        <v>58692970.897319652</v>
      </c>
    </row>
    <row r="64" spans="1:6">
      <c r="A64" s="57"/>
      <c r="B64" s="58" t="s">
        <v>16</v>
      </c>
      <c r="C64" s="33">
        <f>SUM(C62:C63)</f>
        <v>122578970.48763931</v>
      </c>
      <c r="D64" s="163">
        <f>SUM(D62:D63)</f>
        <v>130733916.37864001</v>
      </c>
      <c r="E64" s="59">
        <v>134655933.86999923</v>
      </c>
      <c r="F64" s="59">
        <v>138695611.88609919</v>
      </c>
    </row>
    <row r="65" spans="1:6">
      <c r="A65" s="72"/>
      <c r="B65" s="23"/>
      <c r="C65" s="24"/>
      <c r="D65" s="162"/>
      <c r="E65" s="23"/>
      <c r="F65" s="23"/>
    </row>
    <row r="66" spans="1:6">
      <c r="A66" s="20">
        <v>9</v>
      </c>
      <c r="B66" s="55" t="s">
        <v>42</v>
      </c>
      <c r="C66" s="24"/>
      <c r="D66" s="162"/>
      <c r="E66" s="23"/>
      <c r="F66" s="23"/>
    </row>
    <row r="67" spans="1:6">
      <c r="A67" s="56"/>
      <c r="B67" s="25" t="s">
        <v>43</v>
      </c>
      <c r="C67" s="24">
        <f>29563447.3144169+20000000</f>
        <v>49563447.3144169</v>
      </c>
      <c r="D67" s="162">
        <v>53391386.682159998</v>
      </c>
      <c r="E67" s="23">
        <v>54993128.282624796</v>
      </c>
      <c r="F67" s="23">
        <v>56642922.131103538</v>
      </c>
    </row>
    <row r="68" spans="1:6">
      <c r="A68" s="56"/>
      <c r="B68" s="25" t="s">
        <v>44</v>
      </c>
      <c r="C68" s="24">
        <v>13639891.630277822</v>
      </c>
      <c r="D68" s="162">
        <v>12766938.565679999</v>
      </c>
      <c r="E68" s="23">
        <v>13149946.722650399</v>
      </c>
      <c r="F68" s="23">
        <v>13544445.124329912</v>
      </c>
    </row>
    <row r="69" spans="1:6">
      <c r="A69" s="56"/>
      <c r="B69" s="25" t="s">
        <v>45</v>
      </c>
      <c r="C69" s="24">
        <v>15049864.537847299</v>
      </c>
      <c r="D69" s="162">
        <v>14086673.209439998</v>
      </c>
      <c r="E69" s="23">
        <v>14509273.405723199</v>
      </c>
      <c r="F69" s="23">
        <v>14944551.607894896</v>
      </c>
    </row>
    <row r="70" spans="1:6">
      <c r="A70" s="56"/>
      <c r="B70" s="25" t="s">
        <v>46</v>
      </c>
      <c r="C70" s="24">
        <v>3819169.6564777913</v>
      </c>
      <c r="D70" s="162">
        <v>3574742.8017600002</v>
      </c>
      <c r="E70" s="23">
        <v>3681985.0858128001</v>
      </c>
      <c r="F70" s="23">
        <v>3792444.6383871841</v>
      </c>
    </row>
    <row r="71" spans="1:6">
      <c r="A71" s="56"/>
      <c r="B71" s="25" t="s">
        <v>47</v>
      </c>
      <c r="C71" s="24">
        <v>3068975.61681251</v>
      </c>
      <c r="D71" s="162">
        <v>2872561.1803200003</v>
      </c>
      <c r="E71" s="23">
        <v>2958738.0157296006</v>
      </c>
      <c r="F71" s="23">
        <v>3047500.1562014888</v>
      </c>
    </row>
    <row r="72" spans="1:6">
      <c r="A72" s="56"/>
      <c r="B72" s="25" t="s">
        <v>48</v>
      </c>
      <c r="C72" s="24">
        <v>3273573.9912666776</v>
      </c>
      <c r="D72" s="162">
        <v>3064065.2546400004</v>
      </c>
      <c r="E72" s="23">
        <v>3155987.2122792006</v>
      </c>
      <c r="F72" s="23">
        <v>3250666.8286475767</v>
      </c>
    </row>
    <row r="73" spans="1:6">
      <c r="A73" s="56"/>
      <c r="B73" s="25" t="s">
        <v>49</v>
      </c>
      <c r="C73" s="24">
        <v>4773962.0705972379</v>
      </c>
      <c r="D73" s="162">
        <v>4468428.4975199997</v>
      </c>
      <c r="E73" s="23">
        <v>4602481.3524455996</v>
      </c>
      <c r="F73" s="23">
        <v>4740555.7930189678</v>
      </c>
    </row>
    <row r="74" spans="1:6">
      <c r="A74" s="56"/>
      <c r="B74" s="25" t="s">
        <v>50</v>
      </c>
      <c r="C74" s="24">
        <v>3409972.9075694554</v>
      </c>
      <c r="D74" s="162">
        <v>3191734.6437599999</v>
      </c>
      <c r="E74" s="23">
        <v>3287486.6830727998</v>
      </c>
      <c r="F74" s="23">
        <v>3386111.2835649839</v>
      </c>
    </row>
    <row r="75" spans="1:6">
      <c r="A75" s="56"/>
      <c r="B75" s="25" t="s">
        <v>51</v>
      </c>
      <c r="C75" s="24">
        <v>2045983.7445416737</v>
      </c>
      <c r="D75" s="162">
        <v>1915040.7806399998</v>
      </c>
      <c r="E75" s="23">
        <v>1972492.0040591997</v>
      </c>
      <c r="F75" s="23">
        <v>2031666.7641809757</v>
      </c>
    </row>
    <row r="76" spans="1:6">
      <c r="A76" s="56"/>
      <c r="B76" s="25" t="s">
        <v>52</v>
      </c>
      <c r="C76" s="24">
        <v>5046759.9032027954</v>
      </c>
      <c r="D76" s="162">
        <v>4723767.2664000001</v>
      </c>
      <c r="E76" s="23">
        <v>4865480.2843920002</v>
      </c>
      <c r="F76" s="23">
        <v>5011444.69292376</v>
      </c>
    </row>
    <row r="77" spans="1:6">
      <c r="A77" s="56"/>
      <c r="B77" s="25" t="s">
        <v>53</v>
      </c>
      <c r="C77" s="24">
        <v>2045983.7445416737</v>
      </c>
      <c r="D77" s="162">
        <v>1915040.7806399998</v>
      </c>
      <c r="E77" s="23">
        <v>1972492.0040591997</v>
      </c>
      <c r="F77" s="23">
        <v>2031666.7641809757</v>
      </c>
    </row>
    <row r="78" spans="1:6" ht="15" customHeight="1">
      <c r="A78" s="56"/>
      <c r="B78" s="25" t="s">
        <v>54</v>
      </c>
      <c r="C78" s="24">
        <v>2045983.7445416737</v>
      </c>
      <c r="D78" s="162">
        <v>1915040.7806399998</v>
      </c>
      <c r="E78" s="23">
        <v>1972492.0040591997</v>
      </c>
      <c r="F78" s="23">
        <v>2031666.7641809757</v>
      </c>
    </row>
    <row r="79" spans="1:6">
      <c r="A79" s="56"/>
      <c r="B79" s="25" t="s">
        <v>55</v>
      </c>
      <c r="C79" s="24">
        <v>272797.83260555653</v>
      </c>
      <c r="D79" s="162">
        <v>255338.76888000002</v>
      </c>
      <c r="E79" s="23">
        <v>262998.93194640003</v>
      </c>
      <c r="F79" s="23">
        <v>270888.89990479202</v>
      </c>
    </row>
    <row r="80" spans="1:6">
      <c r="A80" s="56"/>
      <c r="B80" s="25" t="s">
        <v>56</v>
      </c>
      <c r="C80" s="24">
        <v>1363989.1630277825</v>
      </c>
      <c r="D80" s="162">
        <v>1276693.8537600001</v>
      </c>
      <c r="E80" s="23">
        <v>1314994.6693728</v>
      </c>
      <c r="F80" s="23">
        <v>1354444.509453984</v>
      </c>
    </row>
    <row r="81" spans="1:6">
      <c r="A81" s="56"/>
      <c r="B81" s="25" t="s">
        <v>57</v>
      </c>
      <c r="C81" s="24">
        <v>340997.29075694561</v>
      </c>
      <c r="D81" s="162">
        <v>319173.46344000002</v>
      </c>
      <c r="E81" s="23">
        <v>328748.66734320001</v>
      </c>
      <c r="F81" s="23">
        <v>338611.12736349599</v>
      </c>
    </row>
    <row r="82" spans="1:6">
      <c r="A82" s="56"/>
      <c r="B82" s="25" t="s">
        <v>58</v>
      </c>
      <c r="C82" s="24">
        <v>340997.29075694561</v>
      </c>
      <c r="D82" s="162">
        <v>319173.46344000002</v>
      </c>
      <c r="E82" s="23">
        <v>328748.66734320001</v>
      </c>
      <c r="F82" s="23">
        <v>338611.12736349599</v>
      </c>
    </row>
    <row r="83" spans="1:6">
      <c r="A83" s="56"/>
      <c r="B83" s="25" t="s">
        <v>59</v>
      </c>
      <c r="C83" s="24">
        <v>681994.58151389123</v>
      </c>
      <c r="D83" s="162">
        <v>638346.92688000004</v>
      </c>
      <c r="E83" s="23">
        <v>657497.33468640002</v>
      </c>
      <c r="F83" s="23">
        <v>677222.25472699199</v>
      </c>
    </row>
    <row r="84" spans="1:6" s="51" customFormat="1">
      <c r="A84" s="57"/>
      <c r="B84" s="58" t="s">
        <v>16</v>
      </c>
      <c r="C84" s="33">
        <f>SUM(C67:C83)</f>
        <v>110784345.02075464</v>
      </c>
      <c r="D84" s="163">
        <f>SUM(D67:D83)</f>
        <v>110694146.92</v>
      </c>
      <c r="E84" s="59">
        <v>114014971.32759999</v>
      </c>
      <c r="F84" s="59">
        <v>117435420.467428</v>
      </c>
    </row>
    <row r="85" spans="1:6">
      <c r="A85" s="20">
        <v>10</v>
      </c>
      <c r="B85" s="55" t="s">
        <v>60</v>
      </c>
      <c r="C85" s="24"/>
      <c r="D85" s="162"/>
      <c r="E85" s="23"/>
      <c r="F85" s="23"/>
    </row>
    <row r="86" spans="1:6">
      <c r="A86" s="73"/>
      <c r="B86" s="74" t="s">
        <v>61</v>
      </c>
      <c r="C86" s="24">
        <v>4773962.0705972379</v>
      </c>
      <c r="D86" s="162">
        <v>4468428.4975199997</v>
      </c>
      <c r="E86" s="23">
        <v>4602481.3524455996</v>
      </c>
      <c r="F86" s="23">
        <v>4740555.7930189678</v>
      </c>
    </row>
    <row r="87" spans="1:6">
      <c r="A87" s="73"/>
      <c r="B87" s="74" t="s">
        <v>62</v>
      </c>
      <c r="C87" s="24">
        <v>3409972.9075694554</v>
      </c>
      <c r="D87" s="162">
        <v>3191734.6437599999</v>
      </c>
      <c r="E87" s="23">
        <v>3287486.6830727998</v>
      </c>
      <c r="F87" s="23">
        <v>3386111.2835649839</v>
      </c>
    </row>
    <row r="88" spans="1:6">
      <c r="A88" s="73"/>
      <c r="B88" s="74" t="s">
        <v>63</v>
      </c>
      <c r="C88" s="24">
        <v>15828729.852071799</v>
      </c>
      <c r="D88" s="162">
        <v>14815691.139599999</v>
      </c>
      <c r="E88" s="23">
        <v>15260161.873787999</v>
      </c>
      <c r="F88" s="23">
        <v>15717966.73000164</v>
      </c>
    </row>
    <row r="89" spans="1:6">
      <c r="A89" s="73"/>
      <c r="B89" s="74" t="s">
        <v>64</v>
      </c>
      <c r="C89" s="24">
        <v>2727978.3260555649</v>
      </c>
      <c r="D89" s="162">
        <v>2553387.7168800002</v>
      </c>
      <c r="E89" s="23">
        <v>2629989.3483864004</v>
      </c>
      <c r="F89" s="23">
        <v>2708889.0288379923</v>
      </c>
    </row>
    <row r="90" spans="1:6">
      <c r="A90" s="73"/>
      <c r="B90" s="74" t="s">
        <v>65</v>
      </c>
      <c r="C90" s="24">
        <v>5229918.7227084003</v>
      </c>
      <c r="D90" s="162">
        <v>4895203.9219199996</v>
      </c>
      <c r="E90" s="23">
        <v>5042060.0395775996</v>
      </c>
      <c r="F90" s="23">
        <v>5193321.8407649277</v>
      </c>
    </row>
    <row r="91" spans="1:6">
      <c r="A91" s="73"/>
      <c r="B91" s="74" t="s">
        <v>66</v>
      </c>
      <c r="C91" s="24">
        <v>1363989.1630277825</v>
      </c>
      <c r="D91" s="162">
        <v>1276693.8537600001</v>
      </c>
      <c r="E91" s="23">
        <v>1314994.6693728</v>
      </c>
      <c r="F91" s="23">
        <v>1354444.509453984</v>
      </c>
    </row>
    <row r="92" spans="1:6">
      <c r="A92" s="56"/>
      <c r="B92" s="74" t="s">
        <v>67</v>
      </c>
      <c r="C92" s="24">
        <v>3409972.9075694554</v>
      </c>
      <c r="D92" s="162">
        <v>3191734.6437599999</v>
      </c>
      <c r="E92" s="23">
        <v>3287486.6830727998</v>
      </c>
      <c r="F92" s="23">
        <v>3386111.2835649839</v>
      </c>
    </row>
    <row r="93" spans="1:6">
      <c r="A93" s="56"/>
      <c r="B93" s="74" t="s">
        <v>68</v>
      </c>
      <c r="C93" s="24">
        <v>5114959.3613541834</v>
      </c>
      <c r="D93" s="162">
        <v>4787601.9609599998</v>
      </c>
      <c r="E93" s="23">
        <v>4931230.0197887998</v>
      </c>
      <c r="F93" s="23">
        <v>5079166.9203824643</v>
      </c>
    </row>
    <row r="94" spans="1:6">
      <c r="A94" s="56"/>
      <c r="B94" s="74" t="s">
        <v>69</v>
      </c>
      <c r="C94" s="24">
        <v>5980888.9210347999</v>
      </c>
      <c r="D94" s="162">
        <v>5598112.0291199991</v>
      </c>
      <c r="E94" s="23">
        <v>5766055.3899935996</v>
      </c>
      <c r="F94" s="23">
        <v>5939037.0516934078</v>
      </c>
    </row>
    <row r="95" spans="1:6">
      <c r="A95" s="56"/>
      <c r="B95" s="74" t="s">
        <v>70</v>
      </c>
      <c r="C95" s="24">
        <v>15003880.793305606</v>
      </c>
      <c r="D95" s="162">
        <v>14043632.419439999</v>
      </c>
      <c r="E95" s="23">
        <v>14464941.3920232</v>
      </c>
      <c r="F95" s="23">
        <v>14898889.633783897</v>
      </c>
    </row>
    <row r="96" spans="1:6">
      <c r="A96" s="75"/>
      <c r="B96" s="21" t="s">
        <v>71</v>
      </c>
      <c r="C96" s="24">
        <v>8183934.9781666948</v>
      </c>
      <c r="D96" s="162">
        <v>7660163.1412800001</v>
      </c>
      <c r="E96" s="23">
        <v>7889968.0355184004</v>
      </c>
      <c r="F96" s="23">
        <v>8126667.0765839526</v>
      </c>
    </row>
    <row r="97" spans="1:6">
      <c r="A97" s="56"/>
      <c r="B97" s="74" t="s">
        <v>72</v>
      </c>
      <c r="C97" s="24">
        <v>8252134.4363180837</v>
      </c>
      <c r="D97" s="162">
        <v>7723997.8358399998</v>
      </c>
      <c r="E97" s="23">
        <v>7955717.7709152</v>
      </c>
      <c r="F97" s="23">
        <v>8194389.304042656</v>
      </c>
    </row>
    <row r="98" spans="1:6">
      <c r="A98" s="56"/>
      <c r="B98" s="74" t="s">
        <v>73</v>
      </c>
      <c r="C98" s="24">
        <v>7501940.3966528028</v>
      </c>
      <c r="D98" s="162">
        <v>7021816.2143999999</v>
      </c>
      <c r="E98" s="23">
        <v>7232470.700832</v>
      </c>
      <c r="F98" s="23">
        <v>7449444.8218569607</v>
      </c>
    </row>
    <row r="99" spans="1:6">
      <c r="A99" s="56"/>
      <c r="B99" s="74" t="s">
        <v>74</v>
      </c>
      <c r="C99" s="24">
        <v>2045983.7445416737</v>
      </c>
      <c r="D99" s="162">
        <v>1915040.7806399998</v>
      </c>
      <c r="E99" s="23">
        <v>1972492.0040591997</v>
      </c>
      <c r="F99" s="23">
        <v>2031666.7641809757</v>
      </c>
    </row>
    <row r="100" spans="1:6">
      <c r="A100" s="56"/>
      <c r="B100" s="74" t="s">
        <v>75</v>
      </c>
      <c r="C100" s="24">
        <v>7842937.6874097483</v>
      </c>
      <c r="D100" s="162">
        <v>7340989.6778400009</v>
      </c>
      <c r="E100" s="23">
        <v>7561219.3681752011</v>
      </c>
      <c r="F100" s="23">
        <v>7788055.9492204571</v>
      </c>
    </row>
    <row r="101" spans="1:6">
      <c r="A101" s="56"/>
      <c r="B101" s="74" t="s">
        <v>76</v>
      </c>
      <c r="C101" s="24">
        <v>18702009.224568099</v>
      </c>
      <c r="D101" s="162">
        <v>30505080.629919998</v>
      </c>
      <c r="E101" s="23">
        <v>231420233.04881701</v>
      </c>
      <c r="F101" s="23">
        <v>232362840.04028201</v>
      </c>
    </row>
    <row r="102" spans="1:6">
      <c r="A102" s="56"/>
      <c r="B102" s="74" t="s">
        <v>77</v>
      </c>
      <c r="C102" s="24">
        <v>10911913.30422226</v>
      </c>
      <c r="D102" s="162">
        <v>10213550.848800002</v>
      </c>
      <c r="E102" s="23">
        <v>10519957.374264002</v>
      </c>
      <c r="F102" s="23">
        <v>10835556.095491922</v>
      </c>
    </row>
    <row r="103" spans="1:6">
      <c r="A103" s="56"/>
      <c r="B103" s="74" t="s">
        <v>78</v>
      </c>
      <c r="C103" s="24">
        <v>20459837.445416734</v>
      </c>
      <c r="D103" s="162">
        <v>19150407.8532</v>
      </c>
      <c r="E103" s="23">
        <v>19724920.088796001</v>
      </c>
      <c r="F103" s="23">
        <v>20316667.691459883</v>
      </c>
    </row>
    <row r="104" spans="1:6" s="51" customFormat="1">
      <c r="A104" s="57"/>
      <c r="B104" s="58" t="s">
        <v>16</v>
      </c>
      <c r="C104" s="33">
        <f t="shared" ref="C104:F104" si="1">SUM(C86:C103)</f>
        <v>146744944.24259037</v>
      </c>
      <c r="D104" s="163">
        <f t="shared" si="1"/>
        <v>150353267.80863997</v>
      </c>
      <c r="E104" s="59">
        <f t="shared" si="1"/>
        <v>354863865.84289861</v>
      </c>
      <c r="F104" s="59">
        <f t="shared" si="1"/>
        <v>359509781.8181861</v>
      </c>
    </row>
    <row r="105" spans="1:6">
      <c r="A105" s="72"/>
      <c r="B105" s="23"/>
      <c r="C105" s="24"/>
      <c r="D105" s="162"/>
      <c r="E105" s="23"/>
      <c r="F105" s="23"/>
    </row>
    <row r="106" spans="1:6">
      <c r="A106" s="20">
        <v>11</v>
      </c>
      <c r="B106" s="55" t="s">
        <v>79</v>
      </c>
      <c r="C106" s="24"/>
      <c r="D106" s="162"/>
      <c r="E106" s="23"/>
      <c r="F106" s="23"/>
    </row>
    <row r="107" spans="1:6">
      <c r="A107" s="56"/>
      <c r="B107" s="74" t="s">
        <v>80</v>
      </c>
      <c r="C107" s="24">
        <v>185182680.94296709</v>
      </c>
      <c r="D107" s="162">
        <v>187330989.35984001</v>
      </c>
      <c r="E107" s="23">
        <v>292950919.04063499</v>
      </c>
      <c r="F107" s="23">
        <v>298739446.61185402</v>
      </c>
    </row>
    <row r="108" spans="1:6">
      <c r="A108" s="56"/>
      <c r="B108" s="74" t="s">
        <v>81</v>
      </c>
      <c r="C108" s="24">
        <v>2161715666.1111088</v>
      </c>
      <c r="D108" s="162">
        <v>2320655624.5660815</v>
      </c>
      <c r="E108" s="27">
        <v>2918698804.1448512</v>
      </c>
      <c r="F108" s="27">
        <v>3163259968.2691975</v>
      </c>
    </row>
    <row r="109" spans="1:6">
      <c r="A109" s="56"/>
      <c r="B109" s="74" t="s">
        <v>1753</v>
      </c>
      <c r="C109" s="24">
        <v>32955275.035880782</v>
      </c>
      <c r="D109" s="162">
        <v>33846137.43744</v>
      </c>
      <c r="E109" s="23">
        <v>34861521.560563199</v>
      </c>
      <c r="F109" s="23">
        <v>35907367.207380094</v>
      </c>
    </row>
    <row r="110" spans="1:6">
      <c r="A110" s="56"/>
      <c r="B110" s="74" t="s">
        <v>82</v>
      </c>
      <c r="C110" s="24">
        <v>39555685.727805696</v>
      </c>
      <c r="D110" s="162">
        <v>40024121.843280002</v>
      </c>
      <c r="E110" s="23">
        <v>41224845.498578407</v>
      </c>
      <c r="F110" s="23">
        <v>42461590.863535762</v>
      </c>
    </row>
    <row r="111" spans="1:6">
      <c r="A111" s="56"/>
      <c r="B111" s="74" t="s">
        <v>83</v>
      </c>
      <c r="C111" s="24">
        <v>35463718.238722339</v>
      </c>
      <c r="D111" s="162">
        <v>39194040.272639997</v>
      </c>
      <c r="E111" s="23">
        <v>40369861.480819196</v>
      </c>
      <c r="F111" s="23">
        <v>41580957.325243771</v>
      </c>
    </row>
    <row r="112" spans="1:6">
      <c r="A112" s="56"/>
      <c r="B112" s="74" t="s">
        <v>84</v>
      </c>
      <c r="C112" s="24">
        <v>34551804.934500083</v>
      </c>
      <c r="D112" s="162">
        <v>36340489.414480001</v>
      </c>
      <c r="E112" s="23">
        <v>37430704.096914403</v>
      </c>
      <c r="F112" s="23">
        <v>38553625.219821833</v>
      </c>
    </row>
    <row r="113" spans="1:16">
      <c r="A113" s="56"/>
      <c r="B113" s="74"/>
      <c r="C113" s="24">
        <v>0</v>
      </c>
      <c r="D113" s="162">
        <v>0</v>
      </c>
      <c r="E113" s="23">
        <v>0</v>
      </c>
      <c r="F113" s="23">
        <v>0</v>
      </c>
    </row>
    <row r="114" spans="1:16" s="51" customFormat="1">
      <c r="A114" s="57"/>
      <c r="B114" s="58" t="s">
        <v>16</v>
      </c>
      <c r="C114" s="33">
        <f t="shared" ref="C114:F114" si="2">SUM(C107:C112)</f>
        <v>2489424830.9909844</v>
      </c>
      <c r="D114" s="163">
        <f t="shared" si="2"/>
        <v>2657391402.8937616</v>
      </c>
      <c r="E114" s="59">
        <f t="shared" si="2"/>
        <v>3365536655.8223615</v>
      </c>
      <c r="F114" s="59">
        <f t="shared" si="2"/>
        <v>3620502955.4970336</v>
      </c>
    </row>
    <row r="115" spans="1:16">
      <c r="A115" s="76"/>
      <c r="B115" s="32"/>
      <c r="C115" s="24"/>
      <c r="D115" s="162"/>
      <c r="E115" s="23"/>
      <c r="F115" s="23"/>
    </row>
    <row r="116" spans="1:16" s="51" customFormat="1">
      <c r="A116" s="77"/>
      <c r="B116" s="78" t="s">
        <v>85</v>
      </c>
      <c r="C116" s="33">
        <f>C114+C104+C84+C64+C60+C56+C52+C46+C40+C34+C27</f>
        <v>3215981053.7799969</v>
      </c>
      <c r="D116" s="163">
        <f>D114+D104+D84+D64+D60+D56+D52+D46+D40+D34</f>
        <v>3349423503.0000019</v>
      </c>
      <c r="E116" s="79">
        <f>E114+E104+E84+E64+E60+E56+E52+E46+E40+E34</f>
        <v>4328329718.9317884</v>
      </c>
      <c r="F116" s="79">
        <f>F114+F104+F84+F64+F60+F56+F52+F46+F40+F34</f>
        <v>4604679810.4997444</v>
      </c>
      <c r="I116" s="51">
        <f>I114-I115</f>
        <v>0</v>
      </c>
      <c r="K116" s="51">
        <f>K114-K115</f>
        <v>0</v>
      </c>
      <c r="N116" s="80"/>
      <c r="O116" s="80"/>
      <c r="P116" s="80"/>
    </row>
    <row r="117" spans="1:16">
      <c r="A117" s="81" t="s">
        <v>86</v>
      </c>
      <c r="B117" s="82"/>
      <c r="C117" s="88">
        <f t="shared" ref="C117:F117" si="3">C116+C26</f>
        <v>12740798261.467476</v>
      </c>
      <c r="D117" s="88">
        <f t="shared" si="3"/>
        <v>11256020000.000002</v>
      </c>
      <c r="E117" s="88">
        <f t="shared" si="3"/>
        <v>12472124110.841789</v>
      </c>
      <c r="F117" s="88">
        <f t="shared" si="3"/>
        <v>12992788034.167046</v>
      </c>
    </row>
    <row r="118" spans="1:16" ht="13.25" customHeight="1">
      <c r="A118" s="76"/>
      <c r="B118" s="32"/>
      <c r="C118" s="27"/>
      <c r="D118" s="162"/>
      <c r="E118" s="146">
        <v>11970010000</v>
      </c>
      <c r="F118" s="146">
        <v>12481080000</v>
      </c>
    </row>
    <row r="119" spans="1:16">
      <c r="A119" s="76" t="s">
        <v>87</v>
      </c>
      <c r="B119" s="23"/>
      <c r="C119" s="27"/>
      <c r="D119" s="162"/>
      <c r="E119" s="146">
        <v>0</v>
      </c>
      <c r="F119" s="146">
        <v>0</v>
      </c>
      <c r="N119" s="83"/>
      <c r="O119" s="83"/>
    </row>
    <row r="120" spans="1:16" ht="20.25" customHeight="1">
      <c r="A120" s="84" t="s">
        <v>88</v>
      </c>
      <c r="B120" s="32" t="s">
        <v>1691</v>
      </c>
      <c r="C120" s="24"/>
      <c r="D120" s="162"/>
      <c r="E120" s="23"/>
      <c r="F120" s="23"/>
      <c r="N120" s="83"/>
      <c r="O120" s="83"/>
    </row>
    <row r="121" spans="1:16" hidden="1">
      <c r="A121" s="76" t="s">
        <v>89</v>
      </c>
      <c r="B121" s="32" t="s">
        <v>90</v>
      </c>
      <c r="C121" s="24"/>
      <c r="D121" s="162"/>
      <c r="E121" s="23"/>
      <c r="F121" s="23"/>
    </row>
    <row r="122" spans="1:16" hidden="1">
      <c r="A122" s="72">
        <v>1</v>
      </c>
      <c r="B122" s="32" t="s">
        <v>90</v>
      </c>
      <c r="C122" s="24"/>
      <c r="D122" s="162"/>
      <c r="E122" s="23"/>
      <c r="F122" s="23"/>
    </row>
    <row r="123" spans="1:16" hidden="1">
      <c r="A123" s="72" t="s">
        <v>91</v>
      </c>
      <c r="B123" s="23" t="s">
        <v>92</v>
      </c>
      <c r="C123" s="24">
        <v>100652193</v>
      </c>
      <c r="D123" s="162">
        <v>104678280.90720001</v>
      </c>
      <c r="E123" s="23">
        <v>108865412.14348802</v>
      </c>
      <c r="F123" s="23">
        <v>113220028.62922755</v>
      </c>
    </row>
    <row r="124" spans="1:16" hidden="1">
      <c r="A124" s="72" t="s">
        <v>93</v>
      </c>
      <c r="B124" s="23" t="s">
        <v>94</v>
      </c>
      <c r="C124" s="24">
        <v>11246400</v>
      </c>
      <c r="D124" s="162">
        <v>11696256</v>
      </c>
      <c r="E124" s="23">
        <v>12164106.24</v>
      </c>
      <c r="F124" s="23">
        <v>12650670.489600001</v>
      </c>
    </row>
    <row r="125" spans="1:16" hidden="1">
      <c r="A125" s="72" t="s">
        <v>95</v>
      </c>
      <c r="B125" s="23" t="s">
        <v>96</v>
      </c>
      <c r="C125" s="24">
        <v>38011974</v>
      </c>
      <c r="D125" s="162">
        <v>39532452.960000001</v>
      </c>
      <c r="E125" s="23">
        <v>41113751.078400001</v>
      </c>
      <c r="F125" s="23">
        <v>42758301.121536002</v>
      </c>
    </row>
    <row r="126" spans="1:16" hidden="1">
      <c r="A126" s="72" t="s">
        <v>97</v>
      </c>
      <c r="B126" s="23" t="s">
        <v>98</v>
      </c>
      <c r="C126" s="24">
        <v>63813760</v>
      </c>
      <c r="D126" s="162">
        <v>64366310.399999999</v>
      </c>
      <c r="E126" s="23">
        <v>66940962.816</v>
      </c>
      <c r="F126" s="23">
        <v>69618601.328639999</v>
      </c>
    </row>
    <row r="127" spans="1:16" hidden="1">
      <c r="A127" s="72" t="s">
        <v>99</v>
      </c>
      <c r="B127" s="23" t="s">
        <v>100</v>
      </c>
      <c r="C127" s="24">
        <v>200000</v>
      </c>
      <c r="D127" s="162">
        <v>1040000</v>
      </c>
      <c r="E127" s="23">
        <v>1081600</v>
      </c>
      <c r="F127" s="23">
        <v>1124864</v>
      </c>
    </row>
    <row r="128" spans="1:16" hidden="1">
      <c r="A128" s="72" t="s">
        <v>101</v>
      </c>
      <c r="B128" s="23" t="s">
        <v>102</v>
      </c>
      <c r="C128" s="24">
        <v>10000</v>
      </c>
      <c r="D128" s="162">
        <v>10400</v>
      </c>
      <c r="E128" s="23">
        <v>10816</v>
      </c>
      <c r="F128" s="23">
        <v>11248.640000000001</v>
      </c>
    </row>
    <row r="129" spans="1:6" hidden="1">
      <c r="A129" s="72" t="s">
        <v>103</v>
      </c>
      <c r="B129" s="23" t="s">
        <v>104</v>
      </c>
      <c r="C129" s="24">
        <v>10000</v>
      </c>
      <c r="D129" s="162">
        <v>10400</v>
      </c>
      <c r="E129" s="23">
        <v>10816</v>
      </c>
      <c r="F129" s="23">
        <v>11248.640000000001</v>
      </c>
    </row>
    <row r="130" spans="1:6" hidden="1">
      <c r="A130" s="72" t="s">
        <v>105</v>
      </c>
      <c r="B130" s="23" t="s">
        <v>106</v>
      </c>
      <c r="C130" s="24">
        <v>810000</v>
      </c>
      <c r="D130" s="162">
        <v>10400</v>
      </c>
      <c r="E130" s="23">
        <v>10816</v>
      </c>
      <c r="F130" s="23">
        <v>11248.640000000001</v>
      </c>
    </row>
    <row r="131" spans="1:6" hidden="1">
      <c r="A131" s="72" t="s">
        <v>107</v>
      </c>
      <c r="B131" s="23" t="s">
        <v>108</v>
      </c>
      <c r="C131" s="24">
        <v>4190000</v>
      </c>
      <c r="D131" s="162">
        <v>4357600.4704958964</v>
      </c>
      <c r="E131" s="23">
        <v>4531904.4893157324</v>
      </c>
      <c r="F131" s="23">
        <v>4713180.6688883621</v>
      </c>
    </row>
    <row r="132" spans="1:6" hidden="1">
      <c r="A132" s="72" t="s">
        <v>109</v>
      </c>
      <c r="B132" s="23" t="s">
        <v>110</v>
      </c>
      <c r="C132" s="24">
        <v>5000</v>
      </c>
      <c r="D132" s="162">
        <v>5200</v>
      </c>
      <c r="E132" s="23">
        <v>5408</v>
      </c>
      <c r="F132" s="23">
        <v>5624.3200000000006</v>
      </c>
    </row>
    <row r="133" spans="1:6" hidden="1">
      <c r="A133" s="72" t="s">
        <v>111</v>
      </c>
      <c r="B133" s="23" t="s">
        <v>112</v>
      </c>
      <c r="C133" s="24">
        <v>10000</v>
      </c>
      <c r="D133" s="162">
        <v>0</v>
      </c>
      <c r="E133" s="23">
        <v>0</v>
      </c>
      <c r="F133" s="23">
        <v>0</v>
      </c>
    </row>
    <row r="134" spans="1:6" hidden="1">
      <c r="A134" s="72" t="s">
        <v>113</v>
      </c>
      <c r="B134" s="23" t="s">
        <v>114</v>
      </c>
      <c r="C134" s="24">
        <v>5000</v>
      </c>
      <c r="D134" s="162">
        <v>0</v>
      </c>
      <c r="E134" s="23">
        <v>0</v>
      </c>
      <c r="F134" s="23">
        <v>0</v>
      </c>
    </row>
    <row r="135" spans="1:6" hidden="1">
      <c r="A135" s="72" t="s">
        <v>115</v>
      </c>
      <c r="B135" s="23" t="s">
        <v>116</v>
      </c>
      <c r="C135" s="24">
        <v>21475000</v>
      </c>
      <c r="D135" s="162">
        <v>0</v>
      </c>
      <c r="E135" s="23">
        <v>0</v>
      </c>
      <c r="F135" s="23">
        <v>0</v>
      </c>
    </row>
    <row r="136" spans="1:6" hidden="1">
      <c r="A136" s="72" t="s">
        <v>117</v>
      </c>
      <c r="B136" s="23" t="s">
        <v>110</v>
      </c>
      <c r="C136" s="24">
        <v>5000</v>
      </c>
      <c r="D136" s="162">
        <v>0</v>
      </c>
      <c r="E136" s="23">
        <v>0</v>
      </c>
      <c r="F136" s="23">
        <v>0</v>
      </c>
    </row>
    <row r="137" spans="1:6" hidden="1">
      <c r="A137" s="72" t="s">
        <v>118</v>
      </c>
      <c r="B137" s="23" t="s">
        <v>119</v>
      </c>
      <c r="C137" s="24">
        <v>10000</v>
      </c>
      <c r="D137" s="162">
        <v>10400</v>
      </c>
      <c r="E137" s="23">
        <v>10816</v>
      </c>
      <c r="F137" s="23">
        <v>11248.640000000001</v>
      </c>
    </row>
    <row r="138" spans="1:6" hidden="1">
      <c r="A138" s="72" t="s">
        <v>120</v>
      </c>
      <c r="B138" s="23" t="s">
        <v>121</v>
      </c>
      <c r="C138" s="24">
        <v>10000</v>
      </c>
      <c r="D138" s="162">
        <v>10400</v>
      </c>
      <c r="E138" s="23">
        <v>10816</v>
      </c>
      <c r="F138" s="23">
        <v>11248.640000000001</v>
      </c>
    </row>
    <row r="139" spans="1:6" hidden="1">
      <c r="A139" s="72" t="s">
        <v>122</v>
      </c>
      <c r="B139" s="23" t="s">
        <v>123</v>
      </c>
      <c r="C139" s="24">
        <v>10000</v>
      </c>
      <c r="D139" s="162">
        <v>10400</v>
      </c>
      <c r="E139" s="23">
        <v>10816</v>
      </c>
      <c r="F139" s="23">
        <v>11248.640000000001</v>
      </c>
    </row>
    <row r="140" spans="1:6" hidden="1">
      <c r="A140" s="72" t="s">
        <v>124</v>
      </c>
      <c r="B140" s="23" t="s">
        <v>125</v>
      </c>
      <c r="C140" s="24">
        <v>2000000</v>
      </c>
      <c r="D140" s="162">
        <v>7280000</v>
      </c>
      <c r="E140" s="23">
        <v>7371200</v>
      </c>
      <c r="F140" s="23">
        <v>7466048</v>
      </c>
    </row>
    <row r="141" spans="1:6" hidden="1">
      <c r="A141" s="72" t="s">
        <v>126</v>
      </c>
      <c r="B141" s="23" t="s">
        <v>127</v>
      </c>
      <c r="C141" s="24">
        <v>19964905</v>
      </c>
      <c r="D141" s="162">
        <v>20763501.426304188</v>
      </c>
      <c r="E141" s="23">
        <v>21594041.483356357</v>
      </c>
      <c r="F141" s="23">
        <v>22457803.14269061</v>
      </c>
    </row>
    <row r="142" spans="1:6" hidden="1">
      <c r="A142" s="76" t="s">
        <v>128</v>
      </c>
      <c r="B142" s="32"/>
      <c r="C142" s="33">
        <f>SUM(C123:C141)</f>
        <v>262439232</v>
      </c>
      <c r="D142" s="163">
        <f>SUM(D123:D141)</f>
        <v>253782002.16400012</v>
      </c>
      <c r="E142" s="32">
        <v>263733282.25056008</v>
      </c>
      <c r="F142" s="32">
        <v>274082613.54058242</v>
      </c>
    </row>
    <row r="143" spans="1:6" hidden="1">
      <c r="A143" s="76" t="s">
        <v>129</v>
      </c>
      <c r="B143" s="32"/>
      <c r="C143" s="33">
        <f t="shared" ref="C143:D144" si="4">C142</f>
        <v>262439232</v>
      </c>
      <c r="D143" s="163">
        <f t="shared" si="4"/>
        <v>253782002.16400012</v>
      </c>
      <c r="E143" s="32">
        <v>263733282.25056008</v>
      </c>
      <c r="F143" s="32">
        <v>274082613.54058242</v>
      </c>
    </row>
    <row r="144" spans="1:6" hidden="1">
      <c r="A144" s="85" t="s">
        <v>130</v>
      </c>
      <c r="B144" s="86"/>
      <c r="C144" s="33">
        <f t="shared" si="4"/>
        <v>262439232</v>
      </c>
      <c r="D144" s="163">
        <f t="shared" si="4"/>
        <v>253782002.16400012</v>
      </c>
      <c r="E144" s="86">
        <v>263733282.25056008</v>
      </c>
      <c r="F144" s="86">
        <v>274082613.54058242</v>
      </c>
    </row>
    <row r="145" spans="1:6" hidden="1">
      <c r="A145" s="76"/>
      <c r="B145" s="32"/>
      <c r="C145" s="24"/>
      <c r="D145" s="162"/>
      <c r="E145" s="23"/>
      <c r="F145" s="23"/>
    </row>
    <row r="146" spans="1:6" hidden="1">
      <c r="A146" s="76"/>
      <c r="B146" s="32"/>
      <c r="C146" s="24"/>
      <c r="D146" s="162"/>
      <c r="E146" s="23"/>
      <c r="F146" s="23"/>
    </row>
    <row r="147" spans="1:6" hidden="1">
      <c r="A147" s="76"/>
      <c r="B147" s="32"/>
      <c r="C147" s="24"/>
      <c r="D147" s="162"/>
      <c r="E147" s="23"/>
      <c r="F147" s="23"/>
    </row>
    <row r="148" spans="1:6" hidden="1">
      <c r="A148" s="76">
        <v>2</v>
      </c>
      <c r="B148" s="32" t="s">
        <v>131</v>
      </c>
      <c r="C148" s="24"/>
      <c r="D148" s="162"/>
      <c r="E148" s="23"/>
      <c r="F148" s="23"/>
    </row>
    <row r="149" spans="1:6" hidden="1">
      <c r="A149" s="76">
        <v>1</v>
      </c>
      <c r="B149" s="32" t="s">
        <v>132</v>
      </c>
      <c r="C149" s="24"/>
      <c r="D149" s="162"/>
      <c r="E149" s="23"/>
      <c r="F149" s="23"/>
    </row>
    <row r="150" spans="1:6" hidden="1">
      <c r="A150" s="72" t="s">
        <v>133</v>
      </c>
      <c r="B150" s="23" t="s">
        <v>134</v>
      </c>
      <c r="C150" s="24">
        <v>50000</v>
      </c>
      <c r="D150" s="162">
        <v>52000</v>
      </c>
      <c r="E150" s="23">
        <v>54080</v>
      </c>
      <c r="F150" s="23">
        <v>56243.200000000004</v>
      </c>
    </row>
    <row r="151" spans="1:6" hidden="1">
      <c r="A151" s="72" t="s">
        <v>135</v>
      </c>
      <c r="B151" s="23" t="s">
        <v>136</v>
      </c>
      <c r="C151" s="24">
        <v>10000</v>
      </c>
      <c r="D151" s="162">
        <v>260000</v>
      </c>
      <c r="E151" s="23">
        <v>270400</v>
      </c>
      <c r="F151" s="23">
        <v>281216</v>
      </c>
    </row>
    <row r="152" spans="1:6" hidden="1">
      <c r="A152" s="72" t="s">
        <v>137</v>
      </c>
      <c r="B152" s="23" t="s">
        <v>138</v>
      </c>
      <c r="C152" s="24">
        <v>50000</v>
      </c>
      <c r="D152" s="162">
        <v>52000</v>
      </c>
      <c r="E152" s="23">
        <v>54080</v>
      </c>
      <c r="F152" s="23">
        <v>56243.200000000004</v>
      </c>
    </row>
    <row r="153" spans="1:6" hidden="1">
      <c r="A153" s="72" t="s">
        <v>139</v>
      </c>
      <c r="B153" s="23" t="s">
        <v>100</v>
      </c>
      <c r="C153" s="24">
        <v>50000</v>
      </c>
      <c r="D153" s="162">
        <v>52000</v>
      </c>
      <c r="E153" s="23">
        <v>54080</v>
      </c>
      <c r="F153" s="23">
        <v>56243.200000000004</v>
      </c>
    </row>
    <row r="154" spans="1:6" hidden="1">
      <c r="A154" s="72" t="s">
        <v>140</v>
      </c>
      <c r="B154" s="23" t="s">
        <v>102</v>
      </c>
      <c r="C154" s="24">
        <v>10000</v>
      </c>
      <c r="D154" s="162">
        <v>10400</v>
      </c>
      <c r="E154" s="23">
        <v>10816</v>
      </c>
      <c r="F154" s="23">
        <v>11248.640000000001</v>
      </c>
    </row>
    <row r="155" spans="1:6" hidden="1">
      <c r="A155" s="72" t="s">
        <v>141</v>
      </c>
      <c r="B155" s="23" t="s">
        <v>142</v>
      </c>
      <c r="C155" s="24">
        <v>10000</v>
      </c>
      <c r="D155" s="162">
        <v>41600</v>
      </c>
      <c r="E155" s="23">
        <v>43264</v>
      </c>
      <c r="F155" s="23">
        <v>44994.560000000005</v>
      </c>
    </row>
    <row r="156" spans="1:6" hidden="1">
      <c r="A156" s="72" t="s">
        <v>143</v>
      </c>
      <c r="B156" s="23" t="s">
        <v>104</v>
      </c>
      <c r="C156" s="24">
        <v>400000</v>
      </c>
      <c r="D156" s="162">
        <v>416000</v>
      </c>
      <c r="E156" s="23">
        <v>432640</v>
      </c>
      <c r="F156" s="23">
        <v>449945.60000000003</v>
      </c>
    </row>
    <row r="157" spans="1:6" hidden="1">
      <c r="A157" s="72" t="s">
        <v>144</v>
      </c>
      <c r="B157" s="23" t="s">
        <v>106</v>
      </c>
      <c r="C157" s="24">
        <v>50000</v>
      </c>
      <c r="D157" s="162">
        <v>52000</v>
      </c>
      <c r="E157" s="23">
        <v>54080</v>
      </c>
      <c r="F157" s="23">
        <v>56243.200000000004</v>
      </c>
    </row>
    <row r="158" spans="1:6" hidden="1">
      <c r="A158" s="72" t="s">
        <v>145</v>
      </c>
      <c r="B158" s="23" t="s">
        <v>108</v>
      </c>
      <c r="C158" s="24">
        <v>10000000</v>
      </c>
      <c r="D158" s="162">
        <v>10400000</v>
      </c>
      <c r="E158" s="23">
        <v>10416000</v>
      </c>
      <c r="F158" s="23">
        <v>10432640</v>
      </c>
    </row>
    <row r="159" spans="1:6" hidden="1">
      <c r="A159" s="72" t="s">
        <v>146</v>
      </c>
      <c r="B159" s="23" t="s">
        <v>112</v>
      </c>
      <c r="C159" s="24">
        <v>350000</v>
      </c>
      <c r="D159" s="162">
        <v>0</v>
      </c>
      <c r="E159" s="23">
        <v>0</v>
      </c>
      <c r="F159" s="23">
        <v>0</v>
      </c>
    </row>
    <row r="160" spans="1:6" hidden="1">
      <c r="A160" s="72" t="s">
        <v>147</v>
      </c>
      <c r="B160" s="23" t="s">
        <v>114</v>
      </c>
      <c r="C160" s="24">
        <v>50000</v>
      </c>
      <c r="D160" s="162">
        <v>0</v>
      </c>
      <c r="E160" s="23">
        <v>0</v>
      </c>
      <c r="F160" s="23">
        <v>0</v>
      </c>
    </row>
    <row r="161" spans="1:6" hidden="1">
      <c r="A161" s="72" t="s">
        <v>148</v>
      </c>
      <c r="B161" s="23" t="s">
        <v>116</v>
      </c>
      <c r="C161" s="24">
        <v>8000000</v>
      </c>
      <c r="D161" s="162">
        <v>0</v>
      </c>
      <c r="E161" s="23">
        <v>0</v>
      </c>
      <c r="F161" s="23">
        <v>0</v>
      </c>
    </row>
    <row r="162" spans="1:6" hidden="1">
      <c r="A162" s="72" t="s">
        <v>149</v>
      </c>
      <c r="B162" s="23" t="s">
        <v>150</v>
      </c>
      <c r="C162" s="24">
        <v>3000000</v>
      </c>
      <c r="D162" s="162">
        <v>3120000</v>
      </c>
      <c r="E162" s="23">
        <v>3144800</v>
      </c>
      <c r="F162" s="23">
        <v>3170592</v>
      </c>
    </row>
    <row r="163" spans="1:6" hidden="1">
      <c r="A163" s="76" t="s">
        <v>128</v>
      </c>
      <c r="B163" s="32"/>
      <c r="C163" s="33">
        <f>SUM(C150:C162)</f>
        <v>22030000</v>
      </c>
      <c r="D163" s="163">
        <f>SUM(D150:D162)</f>
        <v>14456000</v>
      </c>
      <c r="E163" s="32">
        <v>14534240</v>
      </c>
      <c r="F163" s="32">
        <v>14615609.6</v>
      </c>
    </row>
    <row r="164" spans="1:6" hidden="1">
      <c r="A164" s="76" t="s">
        <v>151</v>
      </c>
      <c r="B164" s="32"/>
      <c r="C164" s="33">
        <f t="shared" ref="C164:D165" si="5">C163</f>
        <v>22030000</v>
      </c>
      <c r="D164" s="163">
        <f t="shared" si="5"/>
        <v>14456000</v>
      </c>
      <c r="E164" s="32">
        <v>14534240</v>
      </c>
      <c r="F164" s="32">
        <v>14615609.6</v>
      </c>
    </row>
    <row r="165" spans="1:6" hidden="1">
      <c r="A165" s="85" t="s">
        <v>152</v>
      </c>
      <c r="B165" s="86"/>
      <c r="C165" s="33">
        <f t="shared" si="5"/>
        <v>22030000</v>
      </c>
      <c r="D165" s="163">
        <f t="shared" si="5"/>
        <v>14456000</v>
      </c>
      <c r="E165" s="86">
        <v>14534240</v>
      </c>
      <c r="F165" s="86">
        <v>14615609.6</v>
      </c>
    </row>
    <row r="166" spans="1:6" hidden="1">
      <c r="A166" s="76">
        <v>3</v>
      </c>
      <c r="B166" s="32" t="s">
        <v>153</v>
      </c>
      <c r="C166" s="24"/>
      <c r="D166" s="162"/>
      <c r="E166" s="23"/>
      <c r="F166" s="23"/>
    </row>
    <row r="167" spans="1:6" hidden="1">
      <c r="A167" s="76">
        <v>1</v>
      </c>
      <c r="B167" s="32" t="s">
        <v>154</v>
      </c>
      <c r="C167" s="24"/>
      <c r="D167" s="162"/>
      <c r="E167" s="23"/>
      <c r="F167" s="23"/>
    </row>
    <row r="168" spans="1:6" hidden="1">
      <c r="A168" s="72" t="s">
        <v>155</v>
      </c>
      <c r="B168" s="23" t="s">
        <v>92</v>
      </c>
      <c r="C168" s="24">
        <v>90503003</v>
      </c>
      <c r="D168" s="162">
        <v>94123122.912</v>
      </c>
      <c r="E168" s="23">
        <v>95566447.828480095</v>
      </c>
      <c r="F168" s="23">
        <v>101493505.74161957</v>
      </c>
    </row>
    <row r="169" spans="1:6" hidden="1">
      <c r="A169" s="72" t="s">
        <v>156</v>
      </c>
      <c r="B169" s="23" t="s">
        <v>157</v>
      </c>
      <c r="C169" s="24">
        <v>5572804</v>
      </c>
      <c r="D169" s="162">
        <v>5795715.7440000009</v>
      </c>
      <c r="E169" s="23">
        <v>6027544.3737600008</v>
      </c>
      <c r="F169" s="23">
        <v>6268646.1487104008</v>
      </c>
    </row>
    <row r="170" spans="1:6" hidden="1">
      <c r="A170" s="72" t="s">
        <v>158</v>
      </c>
      <c r="B170" s="23" t="s">
        <v>159</v>
      </c>
      <c r="C170" s="24">
        <v>32611931</v>
      </c>
      <c r="D170" s="162">
        <v>33916408.240000002</v>
      </c>
      <c r="E170" s="23">
        <v>35273064.569600001</v>
      </c>
      <c r="F170" s="23">
        <v>36683987.152384005</v>
      </c>
    </row>
    <row r="171" spans="1:6" hidden="1">
      <c r="A171" s="72" t="s">
        <v>160</v>
      </c>
      <c r="B171" s="23" t="s">
        <v>161</v>
      </c>
      <c r="C171" s="24">
        <v>150000</v>
      </c>
      <c r="D171" s="162">
        <v>156000</v>
      </c>
      <c r="E171" s="23">
        <v>162240</v>
      </c>
      <c r="F171" s="23">
        <v>168729.60000000001</v>
      </c>
    </row>
    <row r="172" spans="1:6" hidden="1">
      <c r="A172" s="72" t="s">
        <v>162</v>
      </c>
      <c r="B172" s="23" t="s">
        <v>163</v>
      </c>
      <c r="C172" s="24">
        <v>10000</v>
      </c>
      <c r="D172" s="162">
        <v>10400</v>
      </c>
      <c r="E172" s="23">
        <v>10816</v>
      </c>
      <c r="F172" s="23">
        <v>11248.640000000001</v>
      </c>
    </row>
    <row r="173" spans="1:6" hidden="1">
      <c r="A173" s="72" t="s">
        <v>164</v>
      </c>
      <c r="B173" s="23" t="s">
        <v>165</v>
      </c>
      <c r="C173" s="24">
        <v>10000</v>
      </c>
      <c r="D173" s="162">
        <v>10400</v>
      </c>
      <c r="E173" s="23">
        <v>10816</v>
      </c>
      <c r="F173" s="23">
        <v>11248.640000000001</v>
      </c>
    </row>
    <row r="174" spans="1:6" hidden="1">
      <c r="A174" s="72" t="s">
        <v>166</v>
      </c>
      <c r="B174" s="23" t="s">
        <v>167</v>
      </c>
      <c r="C174" s="24">
        <v>10000</v>
      </c>
      <c r="D174" s="162">
        <v>10400</v>
      </c>
      <c r="E174" s="23">
        <v>10816</v>
      </c>
      <c r="F174" s="23">
        <v>11248.640000000001</v>
      </c>
    </row>
    <row r="175" spans="1:6" hidden="1">
      <c r="A175" s="72" t="s">
        <v>168</v>
      </c>
      <c r="B175" s="23" t="s">
        <v>96</v>
      </c>
      <c r="C175" s="24">
        <v>11148102</v>
      </c>
      <c r="D175" s="162">
        <v>11594026.08</v>
      </c>
      <c r="E175" s="23">
        <v>12057787.123200001</v>
      </c>
      <c r="F175" s="23">
        <v>12540098.608128002</v>
      </c>
    </row>
    <row r="176" spans="1:6" hidden="1">
      <c r="A176" s="72" t="s">
        <v>169</v>
      </c>
      <c r="B176" s="23" t="s">
        <v>170</v>
      </c>
      <c r="C176" s="24">
        <v>2000000</v>
      </c>
      <c r="D176" s="162">
        <v>2080000</v>
      </c>
      <c r="E176" s="23">
        <v>2163200</v>
      </c>
      <c r="F176" s="23">
        <v>2249728</v>
      </c>
    </row>
    <row r="177" spans="1:6" hidden="1">
      <c r="A177" s="72" t="s">
        <v>171</v>
      </c>
      <c r="B177" s="23" t="s">
        <v>172</v>
      </c>
      <c r="C177" s="24">
        <v>8980789</v>
      </c>
      <c r="D177" s="162">
        <v>9340020.1439999994</v>
      </c>
      <c r="E177" s="23">
        <v>9713620.9497599993</v>
      </c>
      <c r="F177" s="23">
        <v>10102165.787750399</v>
      </c>
    </row>
    <row r="178" spans="1:6" hidden="1">
      <c r="A178" s="72" t="s">
        <v>173</v>
      </c>
      <c r="B178" s="23" t="s">
        <v>174</v>
      </c>
      <c r="C178" s="24">
        <v>10000</v>
      </c>
      <c r="D178" s="162">
        <v>10400</v>
      </c>
      <c r="E178" s="23">
        <v>10816</v>
      </c>
      <c r="F178" s="23">
        <v>11248.640000000001</v>
      </c>
    </row>
    <row r="179" spans="1:6" hidden="1">
      <c r="A179" s="72" t="s">
        <v>175</v>
      </c>
      <c r="B179" s="23" t="s">
        <v>176</v>
      </c>
      <c r="C179" s="24">
        <v>5765072</v>
      </c>
      <c r="D179" s="162">
        <v>795674.88000000012</v>
      </c>
      <c r="E179" s="23">
        <v>827501.87520000013</v>
      </c>
      <c r="F179" s="23">
        <v>860601.95020800014</v>
      </c>
    </row>
    <row r="180" spans="1:6" hidden="1">
      <c r="A180" s="72" t="s">
        <v>177</v>
      </c>
      <c r="B180" s="23" t="s">
        <v>178</v>
      </c>
      <c r="C180" s="24">
        <v>15227922</v>
      </c>
      <c r="D180" s="162">
        <v>15837039.036</v>
      </c>
      <c r="E180" s="23">
        <v>16470520.597440001</v>
      </c>
      <c r="F180" s="23">
        <v>17129341.421337601</v>
      </c>
    </row>
    <row r="181" spans="1:6" hidden="1">
      <c r="A181" s="72" t="s">
        <v>179</v>
      </c>
      <c r="B181" s="23" t="s">
        <v>134</v>
      </c>
      <c r="C181" s="24">
        <v>30000</v>
      </c>
      <c r="D181" s="162">
        <v>156000</v>
      </c>
      <c r="E181" s="23">
        <v>162240</v>
      </c>
      <c r="F181" s="23">
        <v>168729.60000000001</v>
      </c>
    </row>
    <row r="182" spans="1:6" hidden="1">
      <c r="A182" s="72" t="s">
        <v>180</v>
      </c>
      <c r="B182" s="23" t="s">
        <v>136</v>
      </c>
      <c r="C182" s="24">
        <v>90000</v>
      </c>
      <c r="D182" s="162">
        <v>936000</v>
      </c>
      <c r="E182" s="23">
        <v>973440</v>
      </c>
      <c r="F182" s="23">
        <v>1012377.6</v>
      </c>
    </row>
    <row r="183" spans="1:6" hidden="1">
      <c r="A183" s="72" t="s">
        <v>181</v>
      </c>
      <c r="B183" s="23" t="s">
        <v>138</v>
      </c>
      <c r="C183" s="24">
        <v>30000</v>
      </c>
      <c r="D183" s="162">
        <v>52000</v>
      </c>
      <c r="E183" s="23">
        <v>54080</v>
      </c>
      <c r="F183" s="23">
        <v>56243.200000000004</v>
      </c>
    </row>
    <row r="184" spans="1:6" hidden="1">
      <c r="A184" s="72" t="s">
        <v>182</v>
      </c>
      <c r="B184" s="23" t="s">
        <v>100</v>
      </c>
      <c r="C184" s="24">
        <v>250000</v>
      </c>
      <c r="D184" s="162">
        <v>260000</v>
      </c>
      <c r="E184" s="23">
        <v>270400</v>
      </c>
      <c r="F184" s="23">
        <v>281216</v>
      </c>
    </row>
    <row r="185" spans="1:6" hidden="1">
      <c r="A185" s="72" t="s">
        <v>183</v>
      </c>
      <c r="B185" s="23" t="s">
        <v>102</v>
      </c>
      <c r="C185" s="24">
        <v>50000</v>
      </c>
      <c r="D185" s="162">
        <v>52000</v>
      </c>
      <c r="E185" s="23">
        <v>54080</v>
      </c>
      <c r="F185" s="23">
        <v>56243.200000000004</v>
      </c>
    </row>
    <row r="186" spans="1:6" hidden="1">
      <c r="A186" s="72" t="s">
        <v>184</v>
      </c>
      <c r="B186" s="23" t="s">
        <v>142</v>
      </c>
      <c r="C186" s="24">
        <v>10000</v>
      </c>
      <c r="D186" s="162">
        <v>104000</v>
      </c>
      <c r="E186" s="23">
        <v>108160</v>
      </c>
      <c r="F186" s="23">
        <v>112486.40000000001</v>
      </c>
    </row>
    <row r="187" spans="1:6" hidden="1">
      <c r="A187" s="72" t="s">
        <v>185</v>
      </c>
      <c r="B187" s="23" t="s">
        <v>104</v>
      </c>
      <c r="C187" s="24">
        <v>25000</v>
      </c>
      <c r="D187" s="162">
        <v>260000</v>
      </c>
      <c r="E187" s="23">
        <v>270400</v>
      </c>
      <c r="F187" s="23">
        <v>281216</v>
      </c>
    </row>
    <row r="188" spans="1:6" hidden="1">
      <c r="A188" s="72" t="s">
        <v>186</v>
      </c>
      <c r="B188" s="23" t="s">
        <v>106</v>
      </c>
      <c r="C188" s="24">
        <v>10000</v>
      </c>
      <c r="D188" s="162">
        <v>10400</v>
      </c>
      <c r="E188" s="23">
        <v>10816</v>
      </c>
      <c r="F188" s="23">
        <v>11248.640000000001</v>
      </c>
    </row>
    <row r="189" spans="1:6" hidden="1">
      <c r="A189" s="72" t="s">
        <v>187</v>
      </c>
      <c r="B189" s="23" t="s">
        <v>108</v>
      </c>
      <c r="C189" s="24">
        <v>15000000</v>
      </c>
      <c r="D189" s="162">
        <v>16600000</v>
      </c>
      <c r="E189" s="23">
        <v>16864000</v>
      </c>
      <c r="F189" s="23">
        <v>17138560</v>
      </c>
    </row>
    <row r="190" spans="1:6" hidden="1">
      <c r="A190" s="72" t="s">
        <v>188</v>
      </c>
      <c r="B190" s="23" t="s">
        <v>110</v>
      </c>
      <c r="C190" s="24">
        <v>50000</v>
      </c>
      <c r="D190" s="162">
        <v>52000</v>
      </c>
      <c r="E190" s="23">
        <v>54080</v>
      </c>
      <c r="F190" s="23">
        <v>56243.200000000004</v>
      </c>
    </row>
    <row r="191" spans="1:6" hidden="1">
      <c r="A191" s="72" t="s">
        <v>189</v>
      </c>
      <c r="B191" s="23" t="s">
        <v>112</v>
      </c>
      <c r="C191" s="24">
        <v>250000</v>
      </c>
      <c r="D191" s="162">
        <v>0</v>
      </c>
      <c r="E191" s="23">
        <v>0</v>
      </c>
      <c r="F191" s="23">
        <v>0</v>
      </c>
    </row>
    <row r="192" spans="1:6" hidden="1">
      <c r="A192" s="72" t="s">
        <v>190</v>
      </c>
      <c r="B192" s="23" t="s">
        <v>114</v>
      </c>
      <c r="C192" s="24">
        <v>10000</v>
      </c>
      <c r="D192" s="162">
        <v>0</v>
      </c>
      <c r="E192" s="23">
        <v>0</v>
      </c>
      <c r="F192" s="23">
        <v>0</v>
      </c>
    </row>
    <row r="193" spans="1:6" hidden="1">
      <c r="A193" s="72" t="s">
        <v>191</v>
      </c>
      <c r="B193" s="23" t="s">
        <v>116</v>
      </c>
      <c r="C193" s="24">
        <v>7155100</v>
      </c>
      <c r="D193" s="162">
        <v>0</v>
      </c>
      <c r="E193" s="23">
        <v>0</v>
      </c>
      <c r="F193" s="23">
        <v>0</v>
      </c>
    </row>
    <row r="194" spans="1:6" hidden="1">
      <c r="A194" s="72" t="s">
        <v>192</v>
      </c>
      <c r="B194" s="23" t="s">
        <v>110</v>
      </c>
      <c r="C194" s="24">
        <v>5000</v>
      </c>
      <c r="D194" s="162">
        <v>0</v>
      </c>
      <c r="E194" s="23">
        <v>0</v>
      </c>
      <c r="F194" s="23">
        <v>0</v>
      </c>
    </row>
    <row r="195" spans="1:6" hidden="1">
      <c r="A195" s="72" t="s">
        <v>193</v>
      </c>
      <c r="B195" s="23" t="s">
        <v>194</v>
      </c>
      <c r="C195" s="24">
        <v>350000</v>
      </c>
      <c r="D195" s="162">
        <v>364000</v>
      </c>
      <c r="E195" s="23">
        <v>378560</v>
      </c>
      <c r="F195" s="23">
        <v>393702.40000000002</v>
      </c>
    </row>
    <row r="196" spans="1:6" hidden="1">
      <c r="A196" s="72" t="s">
        <v>195</v>
      </c>
      <c r="B196" s="23" t="s">
        <v>196</v>
      </c>
      <c r="C196" s="24">
        <v>10000</v>
      </c>
      <c r="D196" s="162">
        <v>10400</v>
      </c>
      <c r="E196" s="23">
        <v>10816</v>
      </c>
      <c r="F196" s="23">
        <v>11248.640000000001</v>
      </c>
    </row>
    <row r="197" spans="1:6" hidden="1">
      <c r="A197" s="72" t="s">
        <v>197</v>
      </c>
      <c r="B197" s="23" t="s">
        <v>198</v>
      </c>
      <c r="C197" s="24">
        <v>3000000</v>
      </c>
      <c r="D197" s="162">
        <v>3418975.04</v>
      </c>
      <c r="E197" s="23">
        <v>3555734.0416000001</v>
      </c>
      <c r="F197" s="23">
        <v>3697963.4032640001</v>
      </c>
    </row>
    <row r="198" spans="1:6" hidden="1">
      <c r="A198" s="72" t="s">
        <v>199</v>
      </c>
      <c r="B198" s="23" t="s">
        <v>200</v>
      </c>
      <c r="C198" s="24">
        <v>5000</v>
      </c>
      <c r="D198" s="162">
        <v>52000</v>
      </c>
      <c r="E198" s="23">
        <v>54080</v>
      </c>
      <c r="F198" s="23">
        <v>56243.200000000004</v>
      </c>
    </row>
    <row r="199" spans="1:6" hidden="1">
      <c r="A199" s="72" t="s">
        <v>201</v>
      </c>
      <c r="B199" s="23" t="s">
        <v>202</v>
      </c>
      <c r="C199" s="24">
        <v>10000</v>
      </c>
      <c r="D199" s="162">
        <v>10400</v>
      </c>
      <c r="E199" s="23">
        <v>10816</v>
      </c>
      <c r="F199" s="23">
        <v>11248.640000000001</v>
      </c>
    </row>
    <row r="200" spans="1:6" hidden="1">
      <c r="A200" s="72" t="s">
        <v>203</v>
      </c>
      <c r="B200" s="23" t="s">
        <v>204</v>
      </c>
      <c r="C200" s="24">
        <v>1600000</v>
      </c>
      <c r="D200" s="162">
        <v>1664000</v>
      </c>
      <c r="E200" s="23">
        <v>1730560</v>
      </c>
      <c r="F200" s="23">
        <v>1799782.4000000001</v>
      </c>
    </row>
    <row r="201" spans="1:6" hidden="1">
      <c r="A201" s="72" t="s">
        <v>205</v>
      </c>
      <c r="B201" s="23" t="s">
        <v>206</v>
      </c>
      <c r="C201" s="24">
        <v>150000</v>
      </c>
      <c r="D201" s="162">
        <v>156000</v>
      </c>
      <c r="E201" s="23">
        <v>162240</v>
      </c>
      <c r="F201" s="23">
        <v>168729.60000000001</v>
      </c>
    </row>
    <row r="202" spans="1:6" hidden="1">
      <c r="A202" s="72" t="s">
        <v>888</v>
      </c>
      <c r="B202" s="23" t="s">
        <v>1696</v>
      </c>
      <c r="C202" s="24">
        <v>400000</v>
      </c>
      <c r="D202" s="162">
        <v>0</v>
      </c>
      <c r="E202" s="23">
        <v>0</v>
      </c>
      <c r="F202" s="23">
        <v>0</v>
      </c>
    </row>
    <row r="203" spans="1:6" hidden="1">
      <c r="A203" s="72" t="s">
        <v>207</v>
      </c>
      <c r="B203" s="23" t="s">
        <v>208</v>
      </c>
      <c r="C203" s="24">
        <v>450000</v>
      </c>
      <c r="D203" s="162">
        <v>468000</v>
      </c>
      <c r="E203" s="23">
        <v>486720</v>
      </c>
      <c r="F203" s="23">
        <v>506188.79999999999</v>
      </c>
    </row>
    <row r="204" spans="1:6" hidden="1">
      <c r="A204" s="72" t="s">
        <v>209</v>
      </c>
      <c r="B204" s="23" t="s">
        <v>210</v>
      </c>
      <c r="C204" s="24">
        <v>10000</v>
      </c>
      <c r="D204" s="162">
        <v>104000</v>
      </c>
      <c r="E204" s="23">
        <v>108160</v>
      </c>
      <c r="F204" s="23">
        <v>112486.40000000001</v>
      </c>
    </row>
    <row r="205" spans="1:6" hidden="1">
      <c r="A205" s="72" t="s">
        <v>211</v>
      </c>
      <c r="B205" s="23" t="s">
        <v>212</v>
      </c>
      <c r="C205" s="24">
        <v>10000</v>
      </c>
      <c r="D205" s="162">
        <v>104000</v>
      </c>
      <c r="E205" s="23">
        <v>108160</v>
      </c>
      <c r="F205" s="23">
        <v>112486.40000000001</v>
      </c>
    </row>
    <row r="206" spans="1:6" hidden="1">
      <c r="A206" s="72" t="s">
        <v>213</v>
      </c>
      <c r="B206" s="23" t="s">
        <v>214</v>
      </c>
      <c r="C206" s="24">
        <v>50000</v>
      </c>
      <c r="D206" s="162">
        <v>52000</v>
      </c>
      <c r="E206" s="23">
        <v>54080</v>
      </c>
      <c r="F206" s="23">
        <v>56243.200000000004</v>
      </c>
    </row>
    <row r="207" spans="1:6" hidden="1">
      <c r="A207" s="72" t="s">
        <v>215</v>
      </c>
      <c r="B207" s="23" t="s">
        <v>216</v>
      </c>
      <c r="C207" s="24">
        <v>20000</v>
      </c>
      <c r="D207" s="162">
        <v>20800</v>
      </c>
      <c r="E207" s="23">
        <v>21632</v>
      </c>
      <c r="F207" s="23">
        <v>22497.280000000002</v>
      </c>
    </row>
    <row r="208" spans="1:6" hidden="1">
      <c r="A208" s="72" t="s">
        <v>217</v>
      </c>
      <c r="B208" s="23" t="s">
        <v>218</v>
      </c>
      <c r="C208" s="24">
        <v>20000</v>
      </c>
      <c r="D208" s="162">
        <v>20800</v>
      </c>
      <c r="E208" s="23">
        <v>21632</v>
      </c>
      <c r="F208" s="23">
        <v>22497.280000000002</v>
      </c>
    </row>
    <row r="209" spans="1:6" hidden="1">
      <c r="A209" s="72" t="s">
        <v>219</v>
      </c>
      <c r="B209" s="23" t="s">
        <v>220</v>
      </c>
      <c r="C209" s="24">
        <v>200000</v>
      </c>
      <c r="D209" s="162">
        <v>208000</v>
      </c>
      <c r="E209" s="23">
        <v>216320</v>
      </c>
      <c r="F209" s="23">
        <v>224972.80000000002</v>
      </c>
    </row>
    <row r="210" spans="1:6" hidden="1">
      <c r="A210" s="72" t="s">
        <v>221</v>
      </c>
      <c r="B210" s="23" t="s">
        <v>222</v>
      </c>
      <c r="C210" s="24">
        <v>50000</v>
      </c>
      <c r="D210" s="162">
        <v>52000</v>
      </c>
      <c r="E210" s="23">
        <v>54080</v>
      </c>
      <c r="F210" s="23">
        <v>56243.200000000004</v>
      </c>
    </row>
    <row r="211" spans="1:6" hidden="1">
      <c r="A211" s="72" t="s">
        <v>223</v>
      </c>
      <c r="B211" s="23" t="s">
        <v>224</v>
      </c>
      <c r="C211" s="24">
        <v>150000</v>
      </c>
      <c r="D211" s="162">
        <v>156000</v>
      </c>
      <c r="E211" s="23">
        <v>162240</v>
      </c>
      <c r="F211" s="23">
        <v>168729.60000000001</v>
      </c>
    </row>
    <row r="212" spans="1:6" hidden="1">
      <c r="A212" s="72" t="s">
        <v>225</v>
      </c>
      <c r="B212" s="23" t="s">
        <v>226</v>
      </c>
      <c r="C212" s="24">
        <v>2000000</v>
      </c>
      <c r="D212" s="162">
        <v>2080000</v>
      </c>
      <c r="E212" s="23">
        <v>2163200</v>
      </c>
      <c r="F212" s="23">
        <v>2249728</v>
      </c>
    </row>
    <row r="213" spans="1:6" hidden="1">
      <c r="A213" s="72" t="s">
        <v>227</v>
      </c>
      <c r="B213" s="23" t="s">
        <v>228</v>
      </c>
      <c r="C213" s="24">
        <v>5000</v>
      </c>
      <c r="D213" s="162">
        <v>260000</v>
      </c>
      <c r="E213" s="23">
        <v>270400</v>
      </c>
      <c r="F213" s="23">
        <v>281216</v>
      </c>
    </row>
    <row r="214" spans="1:6" hidden="1">
      <c r="A214" s="72" t="s">
        <v>229</v>
      </c>
      <c r="B214" s="23" t="s">
        <v>230</v>
      </c>
      <c r="C214" s="24">
        <v>100000</v>
      </c>
      <c r="D214" s="162">
        <v>104000</v>
      </c>
      <c r="E214" s="23">
        <v>108160</v>
      </c>
      <c r="F214" s="23">
        <v>112486.40000000001</v>
      </c>
    </row>
    <row r="215" spans="1:6" hidden="1">
      <c r="A215" s="72" t="s">
        <v>231</v>
      </c>
      <c r="B215" s="23" t="s">
        <v>232</v>
      </c>
      <c r="C215" s="24">
        <v>250000</v>
      </c>
      <c r="D215" s="162">
        <v>520000</v>
      </c>
      <c r="E215" s="23">
        <v>540800</v>
      </c>
      <c r="F215" s="23">
        <v>562432</v>
      </c>
    </row>
    <row r="216" spans="1:6" hidden="1">
      <c r="A216" s="72" t="s">
        <v>233</v>
      </c>
      <c r="B216" s="23" t="s">
        <v>150</v>
      </c>
      <c r="C216" s="24">
        <v>5000000</v>
      </c>
      <c r="D216" s="162">
        <v>5200000</v>
      </c>
      <c r="E216" s="23">
        <v>5408000</v>
      </c>
      <c r="F216" s="23">
        <v>5624320</v>
      </c>
    </row>
    <row r="217" spans="1:6" hidden="1">
      <c r="A217" s="72" t="s">
        <v>234</v>
      </c>
      <c r="B217" s="23" t="s">
        <v>119</v>
      </c>
      <c r="C217" s="24">
        <v>220000</v>
      </c>
      <c r="D217" s="162">
        <v>228800</v>
      </c>
      <c r="E217" s="23">
        <v>237952</v>
      </c>
      <c r="F217" s="23">
        <v>247470.08000000002</v>
      </c>
    </row>
    <row r="218" spans="1:6" hidden="1">
      <c r="A218" s="72" t="s">
        <v>235</v>
      </c>
      <c r="B218" s="23" t="s">
        <v>236</v>
      </c>
      <c r="C218" s="24">
        <v>20000</v>
      </c>
      <c r="D218" s="162">
        <v>20800</v>
      </c>
      <c r="E218" s="23">
        <v>21632</v>
      </c>
      <c r="F218" s="23">
        <v>22497.280000000002</v>
      </c>
    </row>
    <row r="219" spans="1:6" hidden="1">
      <c r="A219" s="72" t="s">
        <v>237</v>
      </c>
      <c r="B219" s="23" t="s">
        <v>238</v>
      </c>
      <c r="C219" s="24">
        <v>1800000</v>
      </c>
      <c r="D219" s="162">
        <v>1872000</v>
      </c>
      <c r="E219" s="23">
        <v>1946880</v>
      </c>
      <c r="F219" s="23">
        <v>2024755.2</v>
      </c>
    </row>
    <row r="220" spans="1:6" hidden="1">
      <c r="A220" s="72" t="s">
        <v>239</v>
      </c>
      <c r="B220" s="23" t="s">
        <v>240</v>
      </c>
      <c r="C220" s="24">
        <v>10000</v>
      </c>
      <c r="D220" s="162">
        <v>10400</v>
      </c>
      <c r="E220" s="23">
        <v>10816</v>
      </c>
      <c r="F220" s="23">
        <v>11248.640000000001</v>
      </c>
    </row>
    <row r="221" spans="1:6" hidden="1">
      <c r="A221" s="72" t="s">
        <v>241</v>
      </c>
      <c r="B221" s="23" t="s">
        <v>242</v>
      </c>
      <c r="C221" s="24">
        <v>2200000</v>
      </c>
      <c r="D221" s="162">
        <v>2288000</v>
      </c>
      <c r="E221" s="23">
        <v>2379520</v>
      </c>
      <c r="F221" s="23">
        <v>2474700.8000000003</v>
      </c>
    </row>
    <row r="222" spans="1:6" hidden="1">
      <c r="A222" s="72" t="s">
        <v>243</v>
      </c>
      <c r="B222" s="23" t="s">
        <v>244</v>
      </c>
      <c r="C222" s="24">
        <v>19911624</v>
      </c>
      <c r="D222" s="162">
        <v>17588088.960000001</v>
      </c>
      <c r="E222" s="23">
        <v>17791612.518400002</v>
      </c>
      <c r="F222" s="23">
        <v>18003277.019136004</v>
      </c>
    </row>
    <row r="223" spans="1:6" hidden="1">
      <c r="A223" s="72" t="s">
        <v>245</v>
      </c>
      <c r="B223" s="23" t="s">
        <v>246</v>
      </c>
      <c r="C223" s="24">
        <v>1500000</v>
      </c>
      <c r="D223" s="162">
        <v>1560000</v>
      </c>
      <c r="E223" s="23">
        <v>1622400</v>
      </c>
      <c r="F223" s="23">
        <v>1687296</v>
      </c>
    </row>
    <row r="224" spans="1:6" hidden="1">
      <c r="A224" s="72" t="s">
        <v>247</v>
      </c>
      <c r="B224" s="23" t="s">
        <v>248</v>
      </c>
      <c r="C224" s="24">
        <v>400000</v>
      </c>
      <c r="D224" s="162">
        <v>416000</v>
      </c>
      <c r="E224" s="23">
        <v>432640</v>
      </c>
      <c r="F224" s="23">
        <v>449945.60000000003</v>
      </c>
    </row>
    <row r="225" spans="1:6" hidden="1">
      <c r="A225" s="72" t="s">
        <v>249</v>
      </c>
      <c r="B225" s="23" t="s">
        <v>250</v>
      </c>
      <c r="C225" s="24">
        <v>10150000</v>
      </c>
      <c r="D225" s="162">
        <v>10556000</v>
      </c>
      <c r="E225" s="23">
        <v>10978240</v>
      </c>
      <c r="F225" s="23">
        <v>11417369.6</v>
      </c>
    </row>
    <row r="226" spans="1:6" hidden="1">
      <c r="A226" s="72" t="s">
        <v>251</v>
      </c>
      <c r="B226" s="23" t="s">
        <v>252</v>
      </c>
      <c r="C226" s="24">
        <v>10000</v>
      </c>
      <c r="D226" s="162">
        <v>10400</v>
      </c>
      <c r="E226" s="23">
        <v>10816</v>
      </c>
      <c r="F226" s="23">
        <v>11248.640000000001</v>
      </c>
    </row>
    <row r="227" spans="1:6" hidden="1">
      <c r="A227" s="72" t="s">
        <v>253</v>
      </c>
      <c r="B227" s="23" t="s">
        <v>254</v>
      </c>
      <c r="C227" s="24">
        <v>1250000</v>
      </c>
      <c r="D227" s="162">
        <v>1300000</v>
      </c>
      <c r="E227" s="23">
        <v>1352000</v>
      </c>
      <c r="F227" s="23">
        <v>1406080</v>
      </c>
    </row>
    <row r="228" spans="1:6" hidden="1">
      <c r="A228" s="72" t="s">
        <v>255</v>
      </c>
      <c r="B228" s="23" t="s">
        <v>1695</v>
      </c>
      <c r="C228" s="24">
        <v>20000</v>
      </c>
      <c r="D228" s="162">
        <v>20800</v>
      </c>
      <c r="E228" s="23">
        <v>21632</v>
      </c>
      <c r="F228" s="23">
        <v>22497.280000000002</v>
      </c>
    </row>
    <row r="229" spans="1:6" hidden="1">
      <c r="A229" s="72" t="s">
        <v>256</v>
      </c>
      <c r="B229" s="23" t="s">
        <v>257</v>
      </c>
      <c r="C229" s="24">
        <v>100000</v>
      </c>
      <c r="D229" s="162">
        <v>104000</v>
      </c>
      <c r="E229" s="23">
        <v>108160</v>
      </c>
      <c r="F229" s="23">
        <v>112486.40000000001</v>
      </c>
    </row>
    <row r="230" spans="1:6" hidden="1">
      <c r="A230" s="72" t="s">
        <v>258</v>
      </c>
      <c r="B230" s="23" t="s">
        <v>259</v>
      </c>
      <c r="C230" s="24">
        <v>500000</v>
      </c>
      <c r="D230" s="162">
        <v>520000</v>
      </c>
      <c r="E230" s="23">
        <v>540800</v>
      </c>
      <c r="F230" s="23">
        <v>562432</v>
      </c>
    </row>
    <row r="231" spans="1:6" hidden="1">
      <c r="A231" s="72" t="s">
        <v>260</v>
      </c>
      <c r="B231" s="23" t="s">
        <v>261</v>
      </c>
      <c r="C231" s="24">
        <v>3000000</v>
      </c>
      <c r="D231" s="162">
        <v>3120000</v>
      </c>
      <c r="E231" s="23">
        <v>3244800</v>
      </c>
      <c r="F231" s="23">
        <v>3374592</v>
      </c>
    </row>
    <row r="232" spans="1:6" hidden="1">
      <c r="A232" s="72" t="s">
        <v>262</v>
      </c>
      <c r="B232" s="23" t="s">
        <v>263</v>
      </c>
      <c r="C232" s="24">
        <v>1500000</v>
      </c>
      <c r="D232" s="162">
        <v>1560000</v>
      </c>
      <c r="E232" s="23">
        <v>1622400</v>
      </c>
      <c r="F232" s="23">
        <v>1687296</v>
      </c>
    </row>
    <row r="233" spans="1:6" hidden="1">
      <c r="A233" s="72" t="s">
        <v>264</v>
      </c>
      <c r="B233" s="23" t="s">
        <v>265</v>
      </c>
      <c r="C233" s="24">
        <v>40000</v>
      </c>
      <c r="D233" s="162">
        <v>41600</v>
      </c>
      <c r="E233" s="23">
        <v>43264</v>
      </c>
      <c r="F233" s="23">
        <v>44994.560000000005</v>
      </c>
    </row>
    <row r="234" spans="1:6" hidden="1">
      <c r="A234" s="72" t="s">
        <v>266</v>
      </c>
      <c r="B234" s="23" t="s">
        <v>267</v>
      </c>
      <c r="C234" s="24">
        <v>10000</v>
      </c>
      <c r="D234" s="162">
        <v>104000</v>
      </c>
      <c r="E234" s="23">
        <v>108160</v>
      </c>
      <c r="F234" s="23">
        <v>112486.40000000001</v>
      </c>
    </row>
    <row r="235" spans="1:6" hidden="1">
      <c r="A235" s="72" t="s">
        <v>268</v>
      </c>
      <c r="B235" s="23" t="s">
        <v>1757</v>
      </c>
      <c r="C235" s="24">
        <v>210000</v>
      </c>
      <c r="D235" s="162">
        <v>218400</v>
      </c>
      <c r="E235" s="23">
        <v>227136</v>
      </c>
      <c r="F235" s="23">
        <v>236221.44</v>
      </c>
    </row>
    <row r="236" spans="1:6" hidden="1">
      <c r="A236" s="72" t="s">
        <v>269</v>
      </c>
      <c r="B236" s="23" t="s">
        <v>270</v>
      </c>
      <c r="C236" s="24">
        <v>8500000</v>
      </c>
      <c r="D236" s="162">
        <v>8840000</v>
      </c>
      <c r="E236" s="23">
        <v>9193600</v>
      </c>
      <c r="F236" s="23">
        <v>9561344</v>
      </c>
    </row>
    <row r="237" spans="1:6" hidden="1">
      <c r="A237" s="72" t="s">
        <v>271</v>
      </c>
      <c r="B237" s="23" t="s">
        <v>272</v>
      </c>
      <c r="C237" s="24">
        <v>5000000</v>
      </c>
      <c r="D237" s="162">
        <v>5200000</v>
      </c>
      <c r="E237" s="23">
        <v>5408000</v>
      </c>
      <c r="F237" s="23">
        <v>5624320</v>
      </c>
    </row>
    <row r="238" spans="1:6" hidden="1">
      <c r="A238" s="72" t="s">
        <v>273</v>
      </c>
      <c r="B238" s="23" t="s">
        <v>274</v>
      </c>
      <c r="C238" s="24">
        <v>100111</v>
      </c>
      <c r="D238" s="162">
        <v>104115.44</v>
      </c>
      <c r="E238" s="23">
        <v>108280.0576</v>
      </c>
      <c r="F238" s="23">
        <v>112611.25990400001</v>
      </c>
    </row>
    <row r="239" spans="1:6" hidden="1">
      <c r="A239" s="72" t="s">
        <v>275</v>
      </c>
      <c r="B239" s="23" t="s">
        <v>276</v>
      </c>
      <c r="C239" s="24">
        <v>10000</v>
      </c>
      <c r="D239" s="162">
        <v>13895022.3895998</v>
      </c>
      <c r="E239" s="23">
        <v>14450823.285183793</v>
      </c>
      <c r="F239" s="23">
        <v>15028856.216591146</v>
      </c>
    </row>
    <row r="240" spans="1:6" hidden="1">
      <c r="A240" s="72" t="s">
        <v>277</v>
      </c>
      <c r="B240" s="23" t="s">
        <v>278</v>
      </c>
      <c r="C240" s="24">
        <v>3000000</v>
      </c>
      <c r="D240" s="162">
        <v>3120000</v>
      </c>
      <c r="E240" s="23">
        <v>3244800</v>
      </c>
      <c r="F240" s="23">
        <v>3374592</v>
      </c>
    </row>
    <row r="241" spans="1:6" hidden="1">
      <c r="A241" s="72" t="s">
        <v>279</v>
      </c>
      <c r="B241" s="23" t="s">
        <v>280</v>
      </c>
      <c r="C241" s="24">
        <v>10000</v>
      </c>
      <c r="D241" s="162">
        <v>10400</v>
      </c>
      <c r="E241" s="23">
        <v>10816</v>
      </c>
      <c r="F241" s="23">
        <v>11248.640000000001</v>
      </c>
    </row>
    <row r="242" spans="1:6" hidden="1">
      <c r="A242" s="72" t="s">
        <v>281</v>
      </c>
      <c r="B242" s="23" t="s">
        <v>282</v>
      </c>
      <c r="C242" s="24">
        <v>1000000</v>
      </c>
      <c r="D242" s="162">
        <v>1040000</v>
      </c>
      <c r="E242" s="23">
        <v>1081600</v>
      </c>
      <c r="F242" s="23">
        <v>1124864</v>
      </c>
    </row>
    <row r="243" spans="1:6" hidden="1">
      <c r="A243" s="72" t="s">
        <v>283</v>
      </c>
      <c r="B243" s="23" t="s">
        <v>284</v>
      </c>
      <c r="C243" s="24">
        <v>800000</v>
      </c>
      <c r="D243" s="162">
        <v>832000</v>
      </c>
      <c r="E243" s="23">
        <v>865280</v>
      </c>
      <c r="F243" s="23">
        <v>899891.20000000007</v>
      </c>
    </row>
    <row r="244" spans="1:6" hidden="1">
      <c r="A244" s="72" t="s">
        <v>285</v>
      </c>
      <c r="B244" s="23" t="s">
        <v>286</v>
      </c>
      <c r="C244" s="24">
        <v>500000</v>
      </c>
      <c r="D244" s="162">
        <v>520000</v>
      </c>
      <c r="E244" s="23">
        <v>540800</v>
      </c>
      <c r="F244" s="23">
        <v>562432</v>
      </c>
    </row>
    <row r="245" spans="1:6" hidden="1">
      <c r="A245" s="72" t="s">
        <v>287</v>
      </c>
      <c r="B245" s="23" t="s">
        <v>288</v>
      </c>
      <c r="C245" s="24">
        <v>100000</v>
      </c>
      <c r="D245" s="162">
        <v>104000</v>
      </c>
      <c r="E245" s="23">
        <v>108160</v>
      </c>
      <c r="F245" s="23">
        <v>112486.40000000001</v>
      </c>
    </row>
    <row r="246" spans="1:6" hidden="1">
      <c r="A246" s="72" t="s">
        <v>289</v>
      </c>
      <c r="B246" s="23" t="s">
        <v>290</v>
      </c>
      <c r="C246" s="24">
        <v>485284</v>
      </c>
      <c r="D246" s="162">
        <v>504695.36000000004</v>
      </c>
      <c r="E246" s="23">
        <v>524883.17440000002</v>
      </c>
      <c r="F246" s="23">
        <v>545878.501376</v>
      </c>
    </row>
    <row r="247" spans="1:6" hidden="1">
      <c r="A247" s="72" t="s">
        <v>291</v>
      </c>
      <c r="B247" s="23" t="s">
        <v>292</v>
      </c>
      <c r="C247" s="24">
        <v>1000000</v>
      </c>
      <c r="D247" s="162">
        <v>1040000</v>
      </c>
      <c r="E247" s="23">
        <v>1081600</v>
      </c>
      <c r="F247" s="23">
        <v>1124864</v>
      </c>
    </row>
    <row r="248" spans="1:6" hidden="1">
      <c r="A248" s="72" t="s">
        <v>293</v>
      </c>
      <c r="B248" s="23" t="s">
        <v>1694</v>
      </c>
      <c r="C248" s="24">
        <v>14000000</v>
      </c>
      <c r="D248" s="162">
        <v>14450000</v>
      </c>
      <c r="E248" s="23">
        <v>14728000</v>
      </c>
      <c r="F248" s="23">
        <v>15017120</v>
      </c>
    </row>
    <row r="249" spans="1:6" hidden="1">
      <c r="A249" s="72" t="s">
        <v>293</v>
      </c>
      <c r="B249" s="23" t="s">
        <v>294</v>
      </c>
      <c r="C249" s="24">
        <v>6000000</v>
      </c>
      <c r="D249" s="162">
        <v>5240000</v>
      </c>
      <c r="E249" s="23">
        <v>5449600</v>
      </c>
      <c r="F249" s="23">
        <v>5667584</v>
      </c>
    </row>
    <row r="250" spans="1:6" hidden="1">
      <c r="A250" s="72" t="s">
        <v>295</v>
      </c>
      <c r="B250" s="23" t="s">
        <v>296</v>
      </c>
      <c r="C250" s="24">
        <v>2919478</v>
      </c>
      <c r="D250" s="162">
        <v>2036257.12</v>
      </c>
      <c r="E250" s="23">
        <v>2117707.4048000001</v>
      </c>
      <c r="F250" s="23">
        <v>2202415.7009920003</v>
      </c>
    </row>
    <row r="251" spans="1:6" hidden="1">
      <c r="A251" s="72" t="s">
        <v>297</v>
      </c>
      <c r="B251" s="23" t="s">
        <v>298</v>
      </c>
      <c r="C251" s="24">
        <v>10000</v>
      </c>
      <c r="D251" s="162">
        <v>10400</v>
      </c>
      <c r="E251" s="23">
        <v>10816</v>
      </c>
      <c r="F251" s="23">
        <v>11248.640000000001</v>
      </c>
    </row>
    <row r="252" spans="1:6" hidden="1">
      <c r="A252" s="72" t="s">
        <v>299</v>
      </c>
      <c r="B252" s="23" t="s">
        <v>300</v>
      </c>
      <c r="C252" s="24">
        <v>100000</v>
      </c>
      <c r="D252" s="162">
        <v>104000</v>
      </c>
      <c r="E252" s="23">
        <v>108160</v>
      </c>
      <c r="F252" s="23">
        <v>112486.40000000001</v>
      </c>
    </row>
    <row r="253" spans="1:6" hidden="1">
      <c r="A253" s="72" t="s">
        <v>301</v>
      </c>
      <c r="B253" s="23" t="s">
        <v>302</v>
      </c>
      <c r="C253" s="24">
        <v>100000</v>
      </c>
      <c r="D253" s="162">
        <v>104000</v>
      </c>
      <c r="E253" s="23">
        <v>108160</v>
      </c>
      <c r="F253" s="23">
        <v>112486.40000000001</v>
      </c>
    </row>
    <row r="254" spans="1:6" hidden="1">
      <c r="A254" s="72" t="s">
        <v>303</v>
      </c>
      <c r="B254" s="23" t="s">
        <v>304</v>
      </c>
      <c r="C254" s="24">
        <v>10000</v>
      </c>
      <c r="D254" s="162">
        <v>10400</v>
      </c>
      <c r="E254" s="23">
        <v>10816</v>
      </c>
      <c r="F254" s="23">
        <v>11248.640000000001</v>
      </c>
    </row>
    <row r="255" spans="1:6" hidden="1">
      <c r="A255" s="72" t="s">
        <v>305</v>
      </c>
      <c r="B255" s="23" t="s">
        <v>306</v>
      </c>
      <c r="C255" s="24">
        <v>10000</v>
      </c>
      <c r="D255" s="162">
        <v>10400</v>
      </c>
      <c r="E255" s="23">
        <v>10816</v>
      </c>
      <c r="F255" s="23">
        <v>11248.640000000001</v>
      </c>
    </row>
    <row r="256" spans="1:6" hidden="1">
      <c r="A256" s="72" t="s">
        <v>307</v>
      </c>
      <c r="B256" s="23" t="s">
        <v>308</v>
      </c>
      <c r="C256" s="24">
        <v>10000</v>
      </c>
      <c r="D256" s="162">
        <v>10400</v>
      </c>
      <c r="E256" s="23">
        <v>10816</v>
      </c>
      <c r="F256" s="23">
        <v>11248.640000000001</v>
      </c>
    </row>
    <row r="257" spans="1:6" hidden="1">
      <c r="A257" s="76" t="s">
        <v>128</v>
      </c>
      <c r="B257" s="32"/>
      <c r="C257" s="33">
        <f>SUM(C168:C256)</f>
        <v>295321220</v>
      </c>
      <c r="D257" s="163">
        <f>SUM(D168:D256)</f>
        <v>305912761.34559983</v>
      </c>
      <c r="E257" s="32">
        <v>314627671.79942387</v>
      </c>
      <c r="F257" s="32">
        <v>328117178.67140079</v>
      </c>
    </row>
    <row r="258" spans="1:6" hidden="1">
      <c r="A258" s="76" t="s">
        <v>309</v>
      </c>
      <c r="B258" s="32"/>
      <c r="C258" s="33">
        <f t="shared" ref="C258:D259" si="6">C257</f>
        <v>295321220</v>
      </c>
      <c r="D258" s="163">
        <f t="shared" si="6"/>
        <v>305912761.34559983</v>
      </c>
      <c r="E258" s="32">
        <v>314627671.79942387</v>
      </c>
      <c r="F258" s="32">
        <v>328117178.67140079</v>
      </c>
    </row>
    <row r="259" spans="1:6" hidden="1">
      <c r="A259" s="85" t="s">
        <v>310</v>
      </c>
      <c r="B259" s="86"/>
      <c r="C259" s="33">
        <f t="shared" si="6"/>
        <v>295321220</v>
      </c>
      <c r="D259" s="163">
        <f t="shared" si="6"/>
        <v>305912761.34559983</v>
      </c>
      <c r="E259" s="86">
        <v>314627671.79942387</v>
      </c>
      <c r="F259" s="86">
        <v>328117178.67140079</v>
      </c>
    </row>
    <row r="260" spans="1:6" hidden="1">
      <c r="A260" s="76">
        <v>4</v>
      </c>
      <c r="B260" s="32" t="s">
        <v>311</v>
      </c>
      <c r="C260" s="24"/>
      <c r="D260" s="162"/>
      <c r="E260" s="23"/>
      <c r="F260" s="23"/>
    </row>
    <row r="261" spans="1:6" hidden="1">
      <c r="A261" s="76">
        <v>1</v>
      </c>
      <c r="B261" s="32" t="s">
        <v>312</v>
      </c>
      <c r="C261" s="24"/>
      <c r="D261" s="162"/>
      <c r="E261" s="23"/>
      <c r="F261" s="23"/>
    </row>
    <row r="262" spans="1:6" hidden="1">
      <c r="A262" s="72" t="s">
        <v>99</v>
      </c>
      <c r="B262" s="23" t="s">
        <v>100</v>
      </c>
      <c r="C262" s="24">
        <v>10000</v>
      </c>
      <c r="D262" s="162">
        <v>104000</v>
      </c>
      <c r="E262" s="23">
        <v>108160</v>
      </c>
      <c r="F262" s="23">
        <v>112486.40000000001</v>
      </c>
    </row>
    <row r="263" spans="1:6" hidden="1">
      <c r="A263" s="72" t="s">
        <v>101</v>
      </c>
      <c r="B263" s="23" t="s">
        <v>102</v>
      </c>
      <c r="C263" s="24">
        <v>10000</v>
      </c>
      <c r="D263" s="162">
        <v>104000</v>
      </c>
      <c r="E263" s="23">
        <v>108160</v>
      </c>
      <c r="F263" s="23">
        <v>112486.40000000001</v>
      </c>
    </row>
    <row r="264" spans="1:6" hidden="1">
      <c r="A264" s="72" t="s">
        <v>313</v>
      </c>
      <c r="B264" s="23" t="s">
        <v>142</v>
      </c>
      <c r="C264" s="24">
        <v>5000</v>
      </c>
      <c r="D264" s="162">
        <v>10400</v>
      </c>
      <c r="E264" s="23">
        <v>10816</v>
      </c>
      <c r="F264" s="23">
        <v>11248.640000000001</v>
      </c>
    </row>
    <row r="265" spans="1:6" hidden="1">
      <c r="A265" s="72" t="s">
        <v>103</v>
      </c>
      <c r="B265" s="23" t="s">
        <v>104</v>
      </c>
      <c r="C265" s="24">
        <v>100000</v>
      </c>
      <c r="D265" s="162">
        <v>1040000</v>
      </c>
      <c r="E265" s="23">
        <v>1081600</v>
      </c>
      <c r="F265" s="23">
        <v>1124864</v>
      </c>
    </row>
    <row r="266" spans="1:6" hidden="1">
      <c r="A266" s="72" t="s">
        <v>105</v>
      </c>
      <c r="B266" s="23" t="s">
        <v>106</v>
      </c>
      <c r="C266" s="24">
        <v>50000</v>
      </c>
      <c r="D266" s="162">
        <v>52000</v>
      </c>
      <c r="E266" s="23">
        <v>54080</v>
      </c>
      <c r="F266" s="23">
        <v>56243.200000000004</v>
      </c>
    </row>
    <row r="267" spans="1:6" hidden="1">
      <c r="A267" s="72" t="s">
        <v>107</v>
      </c>
      <c r="B267" s="23" t="s">
        <v>108</v>
      </c>
      <c r="C267" s="24">
        <v>8000000</v>
      </c>
      <c r="D267" s="162">
        <v>10400000</v>
      </c>
      <c r="E267" s="23">
        <v>10416000</v>
      </c>
      <c r="F267" s="23">
        <v>10640640</v>
      </c>
    </row>
    <row r="268" spans="1:6" hidden="1">
      <c r="A268" s="72" t="s">
        <v>109</v>
      </c>
      <c r="B268" s="23" t="s">
        <v>110</v>
      </c>
      <c r="C268" s="24">
        <v>5000</v>
      </c>
      <c r="D268" s="162">
        <v>52000</v>
      </c>
      <c r="E268" s="23">
        <v>54080</v>
      </c>
      <c r="F268" s="23">
        <v>56243.200000000004</v>
      </c>
    </row>
    <row r="269" spans="1:6" hidden="1">
      <c r="A269" s="72" t="s">
        <v>111</v>
      </c>
      <c r="B269" s="23" t="s">
        <v>112</v>
      </c>
      <c r="C269" s="24">
        <v>300000</v>
      </c>
      <c r="D269" s="162">
        <v>0</v>
      </c>
      <c r="E269" s="23">
        <v>0</v>
      </c>
      <c r="F269" s="23">
        <v>0</v>
      </c>
    </row>
    <row r="270" spans="1:6" hidden="1">
      <c r="A270" s="72" t="s">
        <v>113</v>
      </c>
      <c r="B270" s="23" t="s">
        <v>114</v>
      </c>
      <c r="C270" s="24">
        <v>50000</v>
      </c>
      <c r="D270" s="162">
        <v>0</v>
      </c>
      <c r="E270" s="23">
        <v>0</v>
      </c>
      <c r="F270" s="23">
        <v>0</v>
      </c>
    </row>
    <row r="271" spans="1:6" hidden="1">
      <c r="A271" s="72" t="s">
        <v>115</v>
      </c>
      <c r="B271" s="23" t="s">
        <v>116</v>
      </c>
      <c r="C271" s="24">
        <v>5000000</v>
      </c>
      <c r="D271" s="162">
        <v>0</v>
      </c>
      <c r="E271" s="23">
        <v>0</v>
      </c>
      <c r="F271" s="23">
        <v>0</v>
      </c>
    </row>
    <row r="272" spans="1:6" hidden="1">
      <c r="A272" s="72" t="s">
        <v>117</v>
      </c>
      <c r="B272" s="23" t="s">
        <v>110</v>
      </c>
      <c r="C272" s="24">
        <v>5000</v>
      </c>
      <c r="D272" s="162">
        <v>0</v>
      </c>
      <c r="E272" s="23">
        <v>0</v>
      </c>
      <c r="F272" s="23">
        <v>0</v>
      </c>
    </row>
    <row r="273" spans="1:6" hidden="1">
      <c r="A273" s="72" t="s">
        <v>314</v>
      </c>
      <c r="B273" s="23" t="s">
        <v>150</v>
      </c>
      <c r="C273" s="24">
        <v>1200000</v>
      </c>
      <c r="D273" s="162">
        <v>1248000</v>
      </c>
      <c r="E273" s="23">
        <v>1297920</v>
      </c>
      <c r="F273" s="23">
        <v>1349836.8</v>
      </c>
    </row>
    <row r="274" spans="1:6" hidden="1">
      <c r="A274" s="72" t="s">
        <v>118</v>
      </c>
      <c r="B274" s="23" t="s">
        <v>119</v>
      </c>
      <c r="C274" s="24">
        <v>2568419</v>
      </c>
      <c r="D274" s="162">
        <v>2671155.7600000002</v>
      </c>
      <c r="E274" s="23">
        <v>2778001.9904000005</v>
      </c>
      <c r="F274" s="23">
        <v>2889122.0700160004</v>
      </c>
    </row>
    <row r="275" spans="1:6" hidden="1">
      <c r="A275" s="72" t="s">
        <v>315</v>
      </c>
      <c r="B275" s="23" t="s">
        <v>1695</v>
      </c>
      <c r="C275" s="24">
        <v>50000</v>
      </c>
      <c r="D275" s="162">
        <v>52000</v>
      </c>
      <c r="E275" s="23">
        <v>54080</v>
      </c>
      <c r="F275" s="23">
        <v>56243.200000000004</v>
      </c>
    </row>
    <row r="276" spans="1:6" hidden="1">
      <c r="A276" s="72" t="s">
        <v>316</v>
      </c>
      <c r="B276" s="23" t="s">
        <v>257</v>
      </c>
      <c r="C276" s="24">
        <v>10000</v>
      </c>
      <c r="D276" s="162">
        <v>10400</v>
      </c>
      <c r="E276" s="23">
        <v>10816</v>
      </c>
      <c r="F276" s="23">
        <v>11248.640000000001</v>
      </c>
    </row>
    <row r="277" spans="1:6" hidden="1">
      <c r="A277" s="72" t="s">
        <v>317</v>
      </c>
      <c r="B277" s="23" t="s">
        <v>259</v>
      </c>
      <c r="C277" s="24">
        <v>50000</v>
      </c>
      <c r="D277" s="162">
        <v>52000</v>
      </c>
      <c r="E277" s="23">
        <v>54080</v>
      </c>
      <c r="F277" s="23">
        <v>56243.200000000004</v>
      </c>
    </row>
    <row r="278" spans="1:6" hidden="1">
      <c r="A278" s="76" t="s">
        <v>128</v>
      </c>
      <c r="B278" s="32"/>
      <c r="C278" s="33">
        <f>SUM(C262:C277)</f>
        <v>17413419</v>
      </c>
      <c r="D278" s="163">
        <f>SUM(D262:D277)</f>
        <v>15795955.76</v>
      </c>
      <c r="E278" s="32">
        <v>16027793.990400001</v>
      </c>
      <c r="F278" s="32">
        <v>16476905.750016</v>
      </c>
    </row>
    <row r="279" spans="1:6" hidden="1">
      <c r="A279" s="76" t="s">
        <v>318</v>
      </c>
      <c r="B279" s="32"/>
      <c r="C279" s="33">
        <f t="shared" ref="C279:D280" si="7">C278</f>
        <v>17413419</v>
      </c>
      <c r="D279" s="163">
        <f t="shared" si="7"/>
        <v>15795955.76</v>
      </c>
      <c r="E279" s="32">
        <v>16027793.990400001</v>
      </c>
      <c r="F279" s="32">
        <v>16476905.750016</v>
      </c>
    </row>
    <row r="280" spans="1:6" hidden="1">
      <c r="A280" s="85" t="s">
        <v>319</v>
      </c>
      <c r="B280" s="86"/>
      <c r="C280" s="33">
        <f t="shared" si="7"/>
        <v>17413419</v>
      </c>
      <c r="D280" s="163">
        <f t="shared" si="7"/>
        <v>15795955.76</v>
      </c>
      <c r="E280" s="86">
        <v>16027793.990400001</v>
      </c>
      <c r="F280" s="86">
        <v>16476905.750016</v>
      </c>
    </row>
    <row r="281" spans="1:6" hidden="1">
      <c r="A281" s="76">
        <v>5</v>
      </c>
      <c r="B281" s="32" t="s">
        <v>320</v>
      </c>
      <c r="C281" s="24"/>
      <c r="D281" s="162"/>
      <c r="E281" s="23"/>
      <c r="F281" s="23"/>
    </row>
    <row r="282" spans="1:6" hidden="1">
      <c r="A282" s="76">
        <v>1</v>
      </c>
      <c r="B282" s="32" t="s">
        <v>320</v>
      </c>
      <c r="C282" s="24"/>
      <c r="D282" s="162"/>
      <c r="E282" s="23"/>
      <c r="F282" s="23"/>
    </row>
    <row r="283" spans="1:6" hidden="1">
      <c r="A283" s="72" t="s">
        <v>185</v>
      </c>
      <c r="B283" s="23" t="s">
        <v>104</v>
      </c>
      <c r="C283" s="24">
        <v>500000</v>
      </c>
      <c r="D283" s="162">
        <v>520000</v>
      </c>
      <c r="E283" s="23">
        <v>540800</v>
      </c>
      <c r="F283" s="23">
        <v>562432</v>
      </c>
    </row>
    <row r="284" spans="1:6" hidden="1">
      <c r="A284" s="72" t="s">
        <v>186</v>
      </c>
      <c r="B284" s="23" t="s">
        <v>106</v>
      </c>
      <c r="C284" s="24">
        <v>50000</v>
      </c>
      <c r="D284" s="162">
        <v>52000</v>
      </c>
      <c r="E284" s="23">
        <v>54080</v>
      </c>
      <c r="F284" s="23">
        <v>56243.200000000004</v>
      </c>
    </row>
    <row r="285" spans="1:6" hidden="1">
      <c r="A285" s="72" t="s">
        <v>187</v>
      </c>
      <c r="B285" s="23" t="s">
        <v>108</v>
      </c>
      <c r="C285" s="24">
        <v>12935893</v>
      </c>
      <c r="D285" s="162">
        <v>13453328.720000001</v>
      </c>
      <c r="E285" s="23">
        <v>13191461.868800001</v>
      </c>
      <c r="F285" s="23">
        <v>13319120.343552001</v>
      </c>
    </row>
    <row r="286" spans="1:6" hidden="1">
      <c r="A286" s="72" t="s">
        <v>188</v>
      </c>
      <c r="B286" s="23" t="s">
        <v>110</v>
      </c>
      <c r="C286" s="24">
        <v>5000</v>
      </c>
      <c r="D286" s="162">
        <v>62400</v>
      </c>
      <c r="E286" s="23">
        <v>64896</v>
      </c>
      <c r="F286" s="23">
        <v>67491.839999999997</v>
      </c>
    </row>
    <row r="287" spans="1:6" hidden="1">
      <c r="A287" s="72" t="s">
        <v>189</v>
      </c>
      <c r="B287" s="23" t="s">
        <v>112</v>
      </c>
      <c r="C287" s="24">
        <v>300000</v>
      </c>
      <c r="D287" s="162">
        <v>0</v>
      </c>
      <c r="E287" s="23">
        <v>0</v>
      </c>
      <c r="F287" s="23">
        <v>0</v>
      </c>
    </row>
    <row r="288" spans="1:6" hidden="1">
      <c r="A288" s="72" t="s">
        <v>190</v>
      </c>
      <c r="B288" s="23" t="s">
        <v>114</v>
      </c>
      <c r="C288" s="24">
        <v>50000</v>
      </c>
      <c r="D288" s="162">
        <v>0</v>
      </c>
      <c r="E288" s="23">
        <v>0</v>
      </c>
      <c r="F288" s="23">
        <v>0</v>
      </c>
    </row>
    <row r="289" spans="1:6" hidden="1">
      <c r="A289" s="72" t="s">
        <v>191</v>
      </c>
      <c r="B289" s="23" t="s">
        <v>116</v>
      </c>
      <c r="C289" s="24">
        <v>12035584</v>
      </c>
      <c r="D289" s="162">
        <v>0</v>
      </c>
      <c r="E289" s="23">
        <v>0</v>
      </c>
      <c r="F289" s="23">
        <v>0</v>
      </c>
    </row>
    <row r="290" spans="1:6" hidden="1">
      <c r="A290" s="72" t="s">
        <v>192</v>
      </c>
      <c r="B290" s="23" t="s">
        <v>110</v>
      </c>
      <c r="C290" s="24">
        <v>10000</v>
      </c>
      <c r="D290" s="162">
        <v>0</v>
      </c>
      <c r="E290" s="23">
        <v>0</v>
      </c>
      <c r="F290" s="23">
        <v>0</v>
      </c>
    </row>
    <row r="291" spans="1:6" hidden="1">
      <c r="A291" s="72" t="s">
        <v>234</v>
      </c>
      <c r="B291" s="23" t="s">
        <v>119</v>
      </c>
      <c r="C291" s="24">
        <v>300000</v>
      </c>
      <c r="D291" s="162">
        <v>312000</v>
      </c>
      <c r="E291" s="23">
        <v>324480</v>
      </c>
      <c r="F291" s="23">
        <v>337459.20000000001</v>
      </c>
    </row>
    <row r="292" spans="1:6" hidden="1">
      <c r="A292" s="72" t="s">
        <v>255</v>
      </c>
      <c r="B292" s="23" t="s">
        <v>1695</v>
      </c>
      <c r="C292" s="24">
        <v>250000</v>
      </c>
      <c r="D292" s="162">
        <v>260000</v>
      </c>
      <c r="E292" s="23">
        <v>270400</v>
      </c>
      <c r="F292" s="23">
        <v>281216</v>
      </c>
    </row>
    <row r="293" spans="1:6" hidden="1">
      <c r="A293" s="72" t="s">
        <v>256</v>
      </c>
      <c r="B293" s="23" t="s">
        <v>257</v>
      </c>
      <c r="C293" s="24">
        <v>10000</v>
      </c>
      <c r="D293" s="162">
        <v>52000</v>
      </c>
      <c r="E293" s="23">
        <v>54080</v>
      </c>
      <c r="F293" s="23">
        <v>56243.200000000004</v>
      </c>
    </row>
    <row r="294" spans="1:6" hidden="1">
      <c r="A294" s="72" t="s">
        <v>258</v>
      </c>
      <c r="B294" s="23" t="s">
        <v>259</v>
      </c>
      <c r="C294" s="24">
        <v>20000</v>
      </c>
      <c r="D294" s="162">
        <v>20800</v>
      </c>
      <c r="E294" s="23">
        <v>21632</v>
      </c>
      <c r="F294" s="23">
        <v>22497.280000000002</v>
      </c>
    </row>
    <row r="295" spans="1:6" hidden="1">
      <c r="A295" s="72" t="s">
        <v>264</v>
      </c>
      <c r="B295" s="23" t="s">
        <v>265</v>
      </c>
      <c r="C295" s="24">
        <v>50000</v>
      </c>
      <c r="D295" s="162">
        <v>156000</v>
      </c>
      <c r="E295" s="23">
        <v>162240</v>
      </c>
      <c r="F295" s="23">
        <v>168729.60000000001</v>
      </c>
    </row>
    <row r="296" spans="1:6" hidden="1">
      <c r="A296" s="72" t="s">
        <v>275</v>
      </c>
      <c r="B296" s="23" t="s">
        <v>276</v>
      </c>
      <c r="C296" s="24">
        <v>100000</v>
      </c>
      <c r="D296" s="162">
        <v>104000</v>
      </c>
      <c r="E296" s="23">
        <v>108160</v>
      </c>
      <c r="F296" s="23">
        <v>112486.40000000001</v>
      </c>
    </row>
    <row r="297" spans="1:6" hidden="1">
      <c r="A297" s="72" t="s">
        <v>321</v>
      </c>
      <c r="B297" s="23" t="s">
        <v>322</v>
      </c>
      <c r="C297" s="24">
        <v>50000</v>
      </c>
      <c r="D297" s="162">
        <v>52000</v>
      </c>
      <c r="E297" s="23">
        <v>54080</v>
      </c>
      <c r="F297" s="23">
        <v>56243.200000000004</v>
      </c>
    </row>
    <row r="298" spans="1:6" hidden="1">
      <c r="A298" s="72" t="s">
        <v>323</v>
      </c>
      <c r="B298" s="23" t="s">
        <v>324</v>
      </c>
      <c r="C298" s="24">
        <v>30000</v>
      </c>
      <c r="D298" s="162">
        <v>31200</v>
      </c>
      <c r="E298" s="23">
        <v>32448</v>
      </c>
      <c r="F298" s="23">
        <v>33745.919999999998</v>
      </c>
    </row>
    <row r="299" spans="1:6" hidden="1">
      <c r="A299" s="72" t="s">
        <v>293</v>
      </c>
      <c r="B299" s="23" t="s">
        <v>294</v>
      </c>
      <c r="C299" s="24">
        <v>20000</v>
      </c>
      <c r="D299" s="162">
        <v>20800</v>
      </c>
      <c r="E299" s="23">
        <v>21632</v>
      </c>
      <c r="F299" s="23">
        <v>22497.280000000002</v>
      </c>
    </row>
    <row r="300" spans="1:6" hidden="1">
      <c r="A300" s="72" t="s">
        <v>295</v>
      </c>
      <c r="B300" s="23" t="s">
        <v>296</v>
      </c>
      <c r="C300" s="24">
        <v>3500000</v>
      </c>
      <c r="D300" s="162">
        <v>3640000</v>
      </c>
      <c r="E300" s="23">
        <v>3785600</v>
      </c>
      <c r="F300" s="23">
        <v>3937024</v>
      </c>
    </row>
    <row r="301" spans="1:6" hidden="1">
      <c r="A301" s="72" t="s">
        <v>297</v>
      </c>
      <c r="B301" s="23" t="s">
        <v>298</v>
      </c>
      <c r="C301" s="24">
        <v>100000</v>
      </c>
      <c r="D301" s="162">
        <v>104000</v>
      </c>
      <c r="E301" s="23">
        <v>108160</v>
      </c>
      <c r="F301" s="23">
        <v>112486.40000000001</v>
      </c>
    </row>
    <row r="302" spans="1:6" hidden="1">
      <c r="A302" s="72" t="s">
        <v>303</v>
      </c>
      <c r="B302" s="23" t="s">
        <v>304</v>
      </c>
      <c r="C302" s="24">
        <v>50000</v>
      </c>
      <c r="D302" s="162">
        <v>52000</v>
      </c>
      <c r="E302" s="23">
        <v>54080</v>
      </c>
      <c r="F302" s="23">
        <v>56243.200000000004</v>
      </c>
    </row>
    <row r="303" spans="1:6" hidden="1">
      <c r="A303" s="72" t="s">
        <v>305</v>
      </c>
      <c r="B303" s="23" t="s">
        <v>306</v>
      </c>
      <c r="C303" s="24">
        <v>50000</v>
      </c>
      <c r="D303" s="162">
        <v>520000</v>
      </c>
      <c r="E303" s="23">
        <v>540800</v>
      </c>
      <c r="F303" s="23">
        <v>562432</v>
      </c>
    </row>
    <row r="304" spans="1:6" hidden="1">
      <c r="A304" s="85" t="s">
        <v>128</v>
      </c>
      <c r="B304" s="86"/>
      <c r="C304" s="33">
        <f>SUM(C283:C303)</f>
        <v>30416477</v>
      </c>
      <c r="D304" s="163">
        <f>SUM(D283:D303)</f>
        <v>19412528.719999999</v>
      </c>
      <c r="E304" s="86">
        <v>19389029.868799999</v>
      </c>
      <c r="F304" s="86">
        <v>19764591.063551996</v>
      </c>
    </row>
    <row r="305" spans="1:6" hidden="1">
      <c r="A305" s="85" t="s">
        <v>333</v>
      </c>
      <c r="B305" s="86"/>
      <c r="C305" s="33">
        <f t="shared" ref="C305:D306" si="8">C304</f>
        <v>30416477</v>
      </c>
      <c r="D305" s="163">
        <f t="shared" si="8"/>
        <v>19412528.719999999</v>
      </c>
      <c r="E305" s="86">
        <v>19389029.868799999</v>
      </c>
      <c r="F305" s="86">
        <v>19764591.063551996</v>
      </c>
    </row>
    <row r="306" spans="1:6" hidden="1">
      <c r="A306" s="85" t="s">
        <v>334</v>
      </c>
      <c r="B306" s="86"/>
      <c r="C306" s="33">
        <f t="shared" si="8"/>
        <v>30416477</v>
      </c>
      <c r="D306" s="163">
        <f t="shared" si="8"/>
        <v>19412528.719999999</v>
      </c>
      <c r="E306" s="86">
        <v>19389029.868799999</v>
      </c>
      <c r="F306" s="86">
        <v>19764591.063551996</v>
      </c>
    </row>
    <row r="307" spans="1:6" hidden="1">
      <c r="A307" s="72"/>
      <c r="B307" s="31" t="s">
        <v>335</v>
      </c>
      <c r="C307" s="24"/>
      <c r="D307" s="162"/>
      <c r="E307" s="23"/>
      <c r="F307" s="23"/>
    </row>
    <row r="308" spans="1:6" hidden="1">
      <c r="A308" s="72" t="s">
        <v>336</v>
      </c>
      <c r="B308" s="23" t="s">
        <v>104</v>
      </c>
      <c r="C308" s="24">
        <v>500000</v>
      </c>
      <c r="D308" s="162">
        <v>520000</v>
      </c>
      <c r="E308" s="23">
        <v>540800</v>
      </c>
      <c r="F308" s="23">
        <v>562432</v>
      </c>
    </row>
    <row r="309" spans="1:6" hidden="1">
      <c r="A309" s="72" t="s">
        <v>337</v>
      </c>
      <c r="B309" s="23" t="s">
        <v>106</v>
      </c>
      <c r="C309" s="24">
        <v>10000</v>
      </c>
      <c r="D309" s="162">
        <v>10400</v>
      </c>
      <c r="E309" s="23">
        <v>10816</v>
      </c>
      <c r="F309" s="23">
        <v>11248.640000000001</v>
      </c>
    </row>
    <row r="310" spans="1:6" hidden="1">
      <c r="A310" s="72" t="s">
        <v>338</v>
      </c>
      <c r="B310" s="23" t="s">
        <v>108</v>
      </c>
      <c r="C310" s="24">
        <v>11000000</v>
      </c>
      <c r="D310" s="162">
        <v>12480000</v>
      </c>
      <c r="E310" s="23">
        <v>12579200</v>
      </c>
      <c r="F310" s="23">
        <v>12682368</v>
      </c>
    </row>
    <row r="311" spans="1:6" hidden="1">
      <c r="A311" s="72" t="s">
        <v>339</v>
      </c>
      <c r="B311" s="23" t="s">
        <v>110</v>
      </c>
      <c r="C311" s="24">
        <v>10000</v>
      </c>
      <c r="D311" s="162">
        <v>10400</v>
      </c>
      <c r="E311" s="23">
        <v>10816</v>
      </c>
      <c r="F311" s="23">
        <v>11248.640000000001</v>
      </c>
    </row>
    <row r="312" spans="1:6" hidden="1">
      <c r="A312" s="72" t="s">
        <v>340</v>
      </c>
      <c r="B312" s="23" t="s">
        <v>112</v>
      </c>
      <c r="C312" s="24">
        <v>10000</v>
      </c>
      <c r="D312" s="162">
        <v>0</v>
      </c>
      <c r="E312" s="23">
        <v>0</v>
      </c>
      <c r="F312" s="23">
        <v>0</v>
      </c>
    </row>
    <row r="313" spans="1:6" hidden="1">
      <c r="A313" s="72" t="s">
        <v>341</v>
      </c>
      <c r="B313" s="23" t="s">
        <v>114</v>
      </c>
      <c r="C313" s="24">
        <v>10000</v>
      </c>
      <c r="D313" s="162">
        <v>0</v>
      </c>
      <c r="E313" s="23">
        <v>0</v>
      </c>
      <c r="F313" s="23">
        <v>0</v>
      </c>
    </row>
    <row r="314" spans="1:6" hidden="1">
      <c r="A314" s="72" t="s">
        <v>342</v>
      </c>
      <c r="B314" s="23" t="s">
        <v>116</v>
      </c>
      <c r="C314" s="24">
        <v>7000000</v>
      </c>
      <c r="D314" s="162">
        <v>0</v>
      </c>
      <c r="E314" s="23">
        <v>0</v>
      </c>
      <c r="F314" s="23">
        <v>0</v>
      </c>
    </row>
    <row r="315" spans="1:6" hidden="1">
      <c r="A315" s="72" t="s">
        <v>343</v>
      </c>
      <c r="B315" s="23" t="s">
        <v>110</v>
      </c>
      <c r="C315" s="24">
        <v>10000</v>
      </c>
      <c r="D315" s="162">
        <v>0</v>
      </c>
      <c r="E315" s="23">
        <v>0</v>
      </c>
      <c r="F315" s="23">
        <v>0</v>
      </c>
    </row>
    <row r="316" spans="1:6" hidden="1">
      <c r="A316" s="72" t="s">
        <v>344</v>
      </c>
      <c r="B316" s="23" t="s">
        <v>119</v>
      </c>
      <c r="C316" s="24">
        <v>50000</v>
      </c>
      <c r="D316" s="162">
        <v>52000</v>
      </c>
      <c r="E316" s="23">
        <v>54080</v>
      </c>
      <c r="F316" s="23">
        <v>56243.200000000004</v>
      </c>
    </row>
    <row r="317" spans="1:6" hidden="1">
      <c r="A317" s="72" t="s">
        <v>345</v>
      </c>
      <c r="B317" s="23" t="s">
        <v>248</v>
      </c>
      <c r="C317" s="24">
        <v>40000</v>
      </c>
      <c r="D317" s="162">
        <v>41600</v>
      </c>
      <c r="E317" s="23">
        <v>43264</v>
      </c>
      <c r="F317" s="23">
        <v>44994.560000000005</v>
      </c>
    </row>
    <row r="318" spans="1:6" hidden="1">
      <c r="A318" s="72" t="s">
        <v>346</v>
      </c>
      <c r="B318" s="23" t="s">
        <v>250</v>
      </c>
      <c r="C318" s="24">
        <v>50000</v>
      </c>
      <c r="D318" s="162">
        <v>260000</v>
      </c>
      <c r="E318" s="23">
        <v>270400</v>
      </c>
      <c r="F318" s="23">
        <v>281216</v>
      </c>
    </row>
    <row r="319" spans="1:6" hidden="1">
      <c r="A319" s="72" t="s">
        <v>347</v>
      </c>
      <c r="B319" s="23" t="s">
        <v>257</v>
      </c>
      <c r="C319" s="24">
        <v>40000</v>
      </c>
      <c r="D319" s="162">
        <v>41600</v>
      </c>
      <c r="E319" s="23">
        <v>43264</v>
      </c>
      <c r="F319" s="23">
        <v>44994.560000000005</v>
      </c>
    </row>
    <row r="320" spans="1:6" hidden="1">
      <c r="A320" s="72" t="s">
        <v>348</v>
      </c>
      <c r="B320" s="23" t="s">
        <v>272</v>
      </c>
      <c r="C320" s="24">
        <v>400000</v>
      </c>
      <c r="D320" s="162">
        <v>416000</v>
      </c>
      <c r="E320" s="23">
        <v>432640</v>
      </c>
      <c r="F320" s="23">
        <v>449945.60000000003</v>
      </c>
    </row>
    <row r="321" spans="1:6" hidden="1">
      <c r="A321" s="72" t="s">
        <v>349</v>
      </c>
      <c r="B321" s="23" t="s">
        <v>296</v>
      </c>
      <c r="C321" s="24">
        <v>10000</v>
      </c>
      <c r="D321" s="162">
        <v>10400</v>
      </c>
      <c r="E321" s="23">
        <v>10816</v>
      </c>
      <c r="F321" s="23">
        <v>11248.640000000001</v>
      </c>
    </row>
    <row r="322" spans="1:6" hidden="1">
      <c r="A322" s="72" t="s">
        <v>350</v>
      </c>
      <c r="B322" s="23" t="s">
        <v>351</v>
      </c>
      <c r="C322" s="24">
        <v>1000000</v>
      </c>
      <c r="D322" s="162">
        <v>1040000</v>
      </c>
      <c r="E322" s="23">
        <v>1081600</v>
      </c>
      <c r="F322" s="23">
        <v>1124864</v>
      </c>
    </row>
    <row r="323" spans="1:6" hidden="1">
      <c r="A323" s="76" t="s">
        <v>128</v>
      </c>
      <c r="B323" s="32"/>
      <c r="C323" s="33">
        <f>SUM(C308:C322)</f>
        <v>20140000</v>
      </c>
      <c r="D323" s="163">
        <f>SUM(D308:D322)</f>
        <v>14882400</v>
      </c>
      <c r="E323" s="32">
        <v>15077696</v>
      </c>
      <c r="F323" s="32">
        <v>15280803.840000002</v>
      </c>
    </row>
    <row r="324" spans="1:6" hidden="1">
      <c r="A324" s="76" t="s">
        <v>352</v>
      </c>
      <c r="B324" s="32"/>
      <c r="C324" s="33">
        <f t="shared" ref="C324:D325" si="9">C323</f>
        <v>20140000</v>
      </c>
      <c r="D324" s="163">
        <f t="shared" si="9"/>
        <v>14882400</v>
      </c>
      <c r="E324" s="32">
        <v>15077696</v>
      </c>
      <c r="F324" s="32">
        <v>15280803.840000002</v>
      </c>
    </row>
    <row r="325" spans="1:6" hidden="1">
      <c r="A325" s="85" t="s">
        <v>353</v>
      </c>
      <c r="B325" s="86"/>
      <c r="C325" s="33">
        <f t="shared" si="9"/>
        <v>20140000</v>
      </c>
      <c r="D325" s="163">
        <f t="shared" si="9"/>
        <v>14882400</v>
      </c>
      <c r="E325" s="86">
        <v>15077696</v>
      </c>
      <c r="F325" s="86">
        <v>15280803.840000002</v>
      </c>
    </row>
    <row r="326" spans="1:6" hidden="1">
      <c r="A326" s="76">
        <v>7</v>
      </c>
      <c r="B326" s="32" t="s">
        <v>354</v>
      </c>
      <c r="C326" s="24"/>
      <c r="D326" s="162"/>
      <c r="E326" s="23"/>
      <c r="F326" s="23"/>
    </row>
    <row r="327" spans="1:6" hidden="1">
      <c r="A327" s="76">
        <v>1</v>
      </c>
      <c r="B327" s="32" t="s">
        <v>354</v>
      </c>
      <c r="C327" s="24"/>
      <c r="D327" s="162"/>
      <c r="E327" s="23"/>
      <c r="F327" s="23"/>
    </row>
    <row r="328" spans="1:6" hidden="1">
      <c r="A328" s="72" t="s">
        <v>156</v>
      </c>
      <c r="B328" s="23" t="s">
        <v>157</v>
      </c>
      <c r="C328" s="24">
        <v>19516800</v>
      </c>
      <c r="D328" s="162">
        <v>20297472</v>
      </c>
      <c r="E328" s="23">
        <v>20409370.879999999</v>
      </c>
      <c r="F328" s="23">
        <v>21953745.7152</v>
      </c>
    </row>
    <row r="329" spans="1:6" hidden="1">
      <c r="A329" s="72" t="s">
        <v>355</v>
      </c>
      <c r="B329" s="23" t="s">
        <v>356</v>
      </c>
      <c r="C329" s="24">
        <v>5400000</v>
      </c>
      <c r="D329" s="162">
        <v>5616000</v>
      </c>
      <c r="E329" s="23">
        <v>5840640</v>
      </c>
      <c r="F329" s="23">
        <v>6074265.6000000006</v>
      </c>
    </row>
    <row r="330" spans="1:6" hidden="1">
      <c r="A330" s="72" t="s">
        <v>357</v>
      </c>
      <c r="B330" s="23" t="s">
        <v>358</v>
      </c>
      <c r="C330" s="24">
        <v>48000000</v>
      </c>
      <c r="D330" s="162">
        <v>49920000</v>
      </c>
      <c r="E330" s="23">
        <v>51916800</v>
      </c>
      <c r="F330" s="23">
        <v>53993472</v>
      </c>
    </row>
    <row r="331" spans="1:6" hidden="1">
      <c r="A331" s="76" t="s">
        <v>128</v>
      </c>
      <c r="B331" s="32"/>
      <c r="C331" s="33">
        <f>SUM(C328:C330)</f>
        <v>72916800</v>
      </c>
      <c r="D331" s="163">
        <f>SUM(D328:D330)</f>
        <v>75833472</v>
      </c>
      <c r="E331" s="33">
        <v>78166810.879999995</v>
      </c>
      <c r="F331" s="33">
        <v>82021483.315200001</v>
      </c>
    </row>
    <row r="332" spans="1:6" hidden="1">
      <c r="A332" s="76" t="s">
        <v>359</v>
      </c>
      <c r="B332" s="32"/>
      <c r="C332" s="33">
        <f t="shared" ref="C332:D333" si="10">C331</f>
        <v>72916800</v>
      </c>
      <c r="D332" s="163">
        <f t="shared" si="10"/>
        <v>75833472</v>
      </c>
      <c r="E332" s="32">
        <v>78166810.879999995</v>
      </c>
      <c r="F332" s="32">
        <v>82021483.315200001</v>
      </c>
    </row>
    <row r="333" spans="1:6" hidden="1">
      <c r="A333" s="85" t="s">
        <v>360</v>
      </c>
      <c r="B333" s="86"/>
      <c r="C333" s="33">
        <f t="shared" si="10"/>
        <v>72916800</v>
      </c>
      <c r="D333" s="163">
        <f t="shared" si="10"/>
        <v>75833472</v>
      </c>
      <c r="E333" s="86">
        <v>78166810.879999995</v>
      </c>
      <c r="F333" s="86">
        <v>82021483.315200001</v>
      </c>
    </row>
    <row r="334" spans="1:6" hidden="1">
      <c r="A334" s="76">
        <v>8</v>
      </c>
      <c r="B334" s="32" t="s">
        <v>361</v>
      </c>
      <c r="C334" s="24"/>
      <c r="D334" s="162"/>
      <c r="E334" s="23"/>
      <c r="F334" s="23"/>
    </row>
    <row r="335" spans="1:6" hidden="1">
      <c r="A335" s="76">
        <v>1</v>
      </c>
      <c r="B335" s="32" t="s">
        <v>361</v>
      </c>
      <c r="C335" s="24"/>
      <c r="D335" s="162"/>
      <c r="E335" s="23"/>
      <c r="F335" s="23"/>
    </row>
    <row r="336" spans="1:6" hidden="1">
      <c r="A336" s="72" t="s">
        <v>362</v>
      </c>
      <c r="B336" s="23" t="s">
        <v>1743</v>
      </c>
      <c r="C336" s="24">
        <v>4000000</v>
      </c>
      <c r="D336" s="162">
        <v>4160000</v>
      </c>
      <c r="E336" s="23">
        <v>4326400</v>
      </c>
      <c r="F336" s="23">
        <v>4499456</v>
      </c>
    </row>
    <row r="337" spans="1:6" hidden="1">
      <c r="A337" s="72" t="s">
        <v>95</v>
      </c>
      <c r="B337" s="23" t="s">
        <v>96</v>
      </c>
      <c r="C337" s="24">
        <v>504000</v>
      </c>
      <c r="D337" s="162">
        <v>524160</v>
      </c>
      <c r="E337" s="23">
        <v>545126.40000000002</v>
      </c>
      <c r="F337" s="23">
        <v>566931.45600000001</v>
      </c>
    </row>
    <row r="338" spans="1:6" hidden="1">
      <c r="A338" s="72" t="s">
        <v>97</v>
      </c>
      <c r="B338" s="23" t="s">
        <v>98</v>
      </c>
      <c r="C338" s="24">
        <v>4200000</v>
      </c>
      <c r="D338" s="162">
        <v>4368000</v>
      </c>
      <c r="E338" s="23">
        <v>4542720</v>
      </c>
      <c r="F338" s="23">
        <v>4724428.7999999998</v>
      </c>
    </row>
    <row r="339" spans="1:6" hidden="1">
      <c r="A339" s="72" t="s">
        <v>99</v>
      </c>
      <c r="B339" s="23" t="s">
        <v>100</v>
      </c>
      <c r="C339" s="24">
        <v>5000</v>
      </c>
      <c r="D339" s="162">
        <v>72800</v>
      </c>
      <c r="E339" s="23">
        <v>75712</v>
      </c>
      <c r="F339" s="23">
        <v>78740.479999999996</v>
      </c>
    </row>
    <row r="340" spans="1:6" hidden="1">
      <c r="A340" s="72" t="s">
        <v>143</v>
      </c>
      <c r="B340" s="23" t="s">
        <v>104</v>
      </c>
      <c r="C340" s="24">
        <v>500000</v>
      </c>
      <c r="D340" s="162">
        <v>520000</v>
      </c>
      <c r="E340" s="23">
        <v>540800</v>
      </c>
      <c r="F340" s="23">
        <v>562432</v>
      </c>
    </row>
    <row r="341" spans="1:6" hidden="1">
      <c r="A341" s="72" t="s">
        <v>144</v>
      </c>
      <c r="B341" s="23" t="s">
        <v>106</v>
      </c>
      <c r="C341" s="24">
        <v>150000</v>
      </c>
      <c r="D341" s="162">
        <v>156000</v>
      </c>
      <c r="E341" s="23">
        <v>162240</v>
      </c>
      <c r="F341" s="23">
        <v>168729.60000000001</v>
      </c>
    </row>
    <row r="342" spans="1:6" hidden="1">
      <c r="A342" s="72" t="s">
        <v>145</v>
      </c>
      <c r="B342" s="23" t="s">
        <v>108</v>
      </c>
      <c r="C342" s="24">
        <v>10000000</v>
      </c>
      <c r="D342" s="162">
        <v>8320000</v>
      </c>
      <c r="E342" s="23">
        <v>8352800</v>
      </c>
      <c r="F342" s="23">
        <v>8998912</v>
      </c>
    </row>
    <row r="343" spans="1:6" hidden="1">
      <c r="A343" s="72" t="s">
        <v>363</v>
      </c>
      <c r="B343" s="23" t="s">
        <v>110</v>
      </c>
      <c r="C343" s="24">
        <v>60000</v>
      </c>
      <c r="D343" s="162">
        <v>62400</v>
      </c>
      <c r="E343" s="23">
        <v>64896</v>
      </c>
      <c r="F343" s="23">
        <v>67491.839999999997</v>
      </c>
    </row>
    <row r="344" spans="1:6" hidden="1">
      <c r="A344" s="72" t="s">
        <v>146</v>
      </c>
      <c r="B344" s="23" t="s">
        <v>112</v>
      </c>
      <c r="C344" s="24">
        <v>200000</v>
      </c>
      <c r="D344" s="162">
        <v>0</v>
      </c>
      <c r="E344" s="23">
        <v>0</v>
      </c>
      <c r="F344" s="23">
        <v>0</v>
      </c>
    </row>
    <row r="345" spans="1:6" hidden="1">
      <c r="A345" s="72" t="s">
        <v>147</v>
      </c>
      <c r="B345" s="23" t="s">
        <v>114</v>
      </c>
      <c r="C345" s="24">
        <v>100000</v>
      </c>
      <c r="D345" s="162">
        <v>0</v>
      </c>
      <c r="E345" s="23">
        <v>0</v>
      </c>
      <c r="F345" s="23">
        <v>0</v>
      </c>
    </row>
    <row r="346" spans="1:6" hidden="1">
      <c r="A346" s="72" t="s">
        <v>148</v>
      </c>
      <c r="B346" s="23" t="s">
        <v>116</v>
      </c>
      <c r="C346" s="24">
        <v>7000000</v>
      </c>
      <c r="D346" s="162">
        <v>0</v>
      </c>
      <c r="E346" s="23">
        <v>0</v>
      </c>
      <c r="F346" s="23">
        <v>0</v>
      </c>
    </row>
    <row r="347" spans="1:6" hidden="1">
      <c r="A347" s="72" t="s">
        <v>364</v>
      </c>
      <c r="B347" s="23" t="s">
        <v>110</v>
      </c>
      <c r="C347" s="24">
        <v>5000</v>
      </c>
      <c r="D347" s="162">
        <v>0</v>
      </c>
      <c r="E347" s="23">
        <v>0</v>
      </c>
      <c r="F347" s="23">
        <v>0</v>
      </c>
    </row>
    <row r="348" spans="1:6" hidden="1">
      <c r="A348" s="72" t="s">
        <v>149</v>
      </c>
      <c r="B348" s="23" t="s">
        <v>150</v>
      </c>
      <c r="C348" s="24">
        <v>100000</v>
      </c>
      <c r="D348" s="162">
        <v>104000</v>
      </c>
      <c r="E348" s="23">
        <v>108160</v>
      </c>
      <c r="F348" s="23">
        <v>112486.40000000001</v>
      </c>
    </row>
    <row r="349" spans="1:6" hidden="1">
      <c r="A349" s="72" t="s">
        <v>365</v>
      </c>
      <c r="B349" s="23" t="s">
        <v>119</v>
      </c>
      <c r="C349" s="24">
        <v>500000</v>
      </c>
      <c r="D349" s="162">
        <v>520000</v>
      </c>
      <c r="E349" s="23">
        <v>540800</v>
      </c>
      <c r="F349" s="23">
        <v>562432</v>
      </c>
    </row>
    <row r="350" spans="1:6" s="51" customFormat="1" hidden="1">
      <c r="A350" s="85" t="s">
        <v>128</v>
      </c>
      <c r="B350" s="86"/>
      <c r="C350" s="33">
        <f>SUM(C336:C349)</f>
        <v>27324000</v>
      </c>
      <c r="D350" s="163">
        <f>SUM(D336:D349)</f>
        <v>18807360</v>
      </c>
      <c r="E350" s="86">
        <v>19259654.399999999</v>
      </c>
      <c r="F350" s="86">
        <v>20342040.576000001</v>
      </c>
    </row>
    <row r="351" spans="1:6" s="51" customFormat="1" hidden="1">
      <c r="A351" s="85" t="s">
        <v>366</v>
      </c>
      <c r="B351" s="86"/>
      <c r="C351" s="33">
        <f t="shared" ref="C351:D352" si="11">C350</f>
        <v>27324000</v>
      </c>
      <c r="D351" s="163">
        <f t="shared" si="11"/>
        <v>18807360</v>
      </c>
      <c r="E351" s="86">
        <v>19259654.399999999</v>
      </c>
      <c r="F351" s="86">
        <v>20342040.576000001</v>
      </c>
    </row>
    <row r="352" spans="1:6" s="51" customFormat="1" hidden="1">
      <c r="A352" s="85" t="s">
        <v>367</v>
      </c>
      <c r="B352" s="86"/>
      <c r="C352" s="33">
        <f t="shared" si="11"/>
        <v>27324000</v>
      </c>
      <c r="D352" s="163">
        <f t="shared" si="11"/>
        <v>18807360</v>
      </c>
      <c r="E352" s="86">
        <v>19259654.399999999</v>
      </c>
      <c r="F352" s="86">
        <v>20342040.576000001</v>
      </c>
    </row>
    <row r="353" spans="1:6" hidden="1">
      <c r="A353" s="76">
        <v>9</v>
      </c>
      <c r="B353" s="32" t="s">
        <v>368</v>
      </c>
      <c r="C353" s="24"/>
      <c r="D353" s="162"/>
      <c r="E353" s="23"/>
      <c r="F353" s="23"/>
    </row>
    <row r="354" spans="1:6" hidden="1">
      <c r="A354" s="76">
        <v>1</v>
      </c>
      <c r="B354" s="32" t="s">
        <v>368</v>
      </c>
      <c r="C354" s="24"/>
      <c r="D354" s="162"/>
      <c r="E354" s="23"/>
      <c r="F354" s="23"/>
    </row>
    <row r="355" spans="1:6" hidden="1">
      <c r="A355" s="72" t="s">
        <v>369</v>
      </c>
      <c r="B355" s="23" t="s">
        <v>104</v>
      </c>
      <c r="C355" s="24">
        <v>1500000</v>
      </c>
      <c r="D355" s="162">
        <v>1560000</v>
      </c>
      <c r="E355" s="23">
        <v>1622400</v>
      </c>
      <c r="F355" s="23">
        <v>1687296</v>
      </c>
    </row>
    <row r="356" spans="1:6" hidden="1">
      <c r="A356" s="72" t="s">
        <v>370</v>
      </c>
      <c r="B356" s="23" t="s">
        <v>106</v>
      </c>
      <c r="C356" s="24">
        <v>50000</v>
      </c>
      <c r="D356" s="162">
        <v>52000</v>
      </c>
      <c r="E356" s="23">
        <v>54080</v>
      </c>
      <c r="F356" s="23">
        <v>56243.200000000004</v>
      </c>
    </row>
    <row r="357" spans="1:6" hidden="1">
      <c r="A357" s="72" t="s">
        <v>371</v>
      </c>
      <c r="B357" s="23" t="s">
        <v>108</v>
      </c>
      <c r="C357" s="24">
        <v>56898000</v>
      </c>
      <c r="D357" s="162">
        <v>59173920.010400057</v>
      </c>
      <c r="E357" s="23">
        <v>60040876.810816064</v>
      </c>
      <c r="F357" s="23">
        <v>60942511.883248709</v>
      </c>
    </row>
    <row r="358" spans="1:6" hidden="1">
      <c r="A358" s="72" t="s">
        <v>372</v>
      </c>
      <c r="B358" s="23" t="s">
        <v>110</v>
      </c>
      <c r="C358" s="24">
        <v>5000</v>
      </c>
      <c r="D358" s="162">
        <v>5200</v>
      </c>
      <c r="E358" s="23">
        <v>5408</v>
      </c>
      <c r="F358" s="23">
        <v>5624.3200000000006</v>
      </c>
    </row>
    <row r="359" spans="1:6" hidden="1">
      <c r="A359" s="72" t="s">
        <v>373</v>
      </c>
      <c r="B359" s="23" t="s">
        <v>112</v>
      </c>
      <c r="C359" s="24">
        <v>1500000</v>
      </c>
      <c r="D359" s="162">
        <v>0</v>
      </c>
      <c r="E359" s="23">
        <v>0</v>
      </c>
      <c r="F359" s="23">
        <v>0</v>
      </c>
    </row>
    <row r="360" spans="1:6" hidden="1">
      <c r="A360" s="72" t="s">
        <v>374</v>
      </c>
      <c r="B360" s="23" t="s">
        <v>114</v>
      </c>
      <c r="C360" s="24">
        <v>50000</v>
      </c>
      <c r="D360" s="162">
        <v>0</v>
      </c>
      <c r="E360" s="23">
        <v>0</v>
      </c>
      <c r="F360" s="23">
        <v>0</v>
      </c>
    </row>
    <row r="361" spans="1:6" hidden="1">
      <c r="A361" s="72" t="s">
        <v>375</v>
      </c>
      <c r="B361" s="23" t="s">
        <v>116</v>
      </c>
      <c r="C361" s="24">
        <v>50527476</v>
      </c>
      <c r="D361" s="162">
        <v>0</v>
      </c>
      <c r="E361" s="23">
        <v>0</v>
      </c>
      <c r="F361" s="23">
        <v>0</v>
      </c>
    </row>
    <row r="362" spans="1:6" hidden="1">
      <c r="A362" s="72" t="s">
        <v>376</v>
      </c>
      <c r="B362" s="23" t="s">
        <v>110</v>
      </c>
      <c r="C362" s="24">
        <v>5000</v>
      </c>
      <c r="D362" s="162">
        <v>0</v>
      </c>
      <c r="E362" s="23">
        <v>0</v>
      </c>
      <c r="F362" s="23">
        <v>0</v>
      </c>
    </row>
    <row r="363" spans="1:6" hidden="1">
      <c r="A363" s="72" t="s">
        <v>377</v>
      </c>
      <c r="B363" s="23" t="s">
        <v>150</v>
      </c>
      <c r="C363" s="24">
        <v>1400000</v>
      </c>
      <c r="D363" s="162">
        <v>1456000</v>
      </c>
      <c r="E363" s="23">
        <v>1514240</v>
      </c>
      <c r="F363" s="23">
        <v>1574809.6000000001</v>
      </c>
    </row>
    <row r="364" spans="1:6" hidden="1">
      <c r="A364" s="72" t="s">
        <v>378</v>
      </c>
      <c r="B364" s="23" t="s">
        <v>119</v>
      </c>
      <c r="C364" s="24">
        <v>3000000</v>
      </c>
      <c r="D364" s="162">
        <v>4120000</v>
      </c>
      <c r="E364" s="23">
        <v>4284800</v>
      </c>
      <c r="F364" s="23">
        <v>4456192</v>
      </c>
    </row>
    <row r="365" spans="1:6" hidden="1">
      <c r="A365" s="72" t="s">
        <v>379</v>
      </c>
      <c r="B365" s="23" t="s">
        <v>1695</v>
      </c>
      <c r="C365" s="24">
        <v>20000</v>
      </c>
      <c r="D365" s="162">
        <v>20800</v>
      </c>
      <c r="E365" s="23">
        <v>21632</v>
      </c>
      <c r="F365" s="23">
        <v>22497.280000000002</v>
      </c>
    </row>
    <row r="366" spans="1:6" hidden="1">
      <c r="A366" s="72" t="s">
        <v>380</v>
      </c>
      <c r="B366" s="23" t="s">
        <v>257</v>
      </c>
      <c r="C366" s="24">
        <v>15000</v>
      </c>
      <c r="D366" s="162">
        <v>15600</v>
      </c>
      <c r="E366" s="23">
        <v>16224</v>
      </c>
      <c r="F366" s="23">
        <v>16872.96</v>
      </c>
    </row>
    <row r="367" spans="1:6" hidden="1">
      <c r="A367" s="72" t="s">
        <v>381</v>
      </c>
      <c r="B367" s="23" t="s">
        <v>259</v>
      </c>
      <c r="C367" s="24">
        <v>310000</v>
      </c>
      <c r="D367" s="162">
        <v>322400</v>
      </c>
      <c r="E367" s="23">
        <v>335296</v>
      </c>
      <c r="F367" s="23">
        <v>348707.84000000003</v>
      </c>
    </row>
    <row r="368" spans="1:6" hidden="1">
      <c r="A368" s="72" t="s">
        <v>382</v>
      </c>
      <c r="B368" s="23" t="s">
        <v>383</v>
      </c>
      <c r="C368" s="24">
        <v>100000</v>
      </c>
      <c r="D368" s="162">
        <v>520000</v>
      </c>
      <c r="E368" s="23">
        <v>540800</v>
      </c>
      <c r="F368" s="23">
        <v>562432</v>
      </c>
    </row>
    <row r="369" spans="1:8" hidden="1">
      <c r="A369" s="72" t="s">
        <v>384</v>
      </c>
      <c r="B369" s="23" t="s">
        <v>294</v>
      </c>
      <c r="C369" s="24">
        <v>50000</v>
      </c>
      <c r="D369" s="162">
        <v>52000</v>
      </c>
      <c r="E369" s="23">
        <v>54080</v>
      </c>
      <c r="F369" s="23">
        <v>56243.200000000004</v>
      </c>
    </row>
    <row r="370" spans="1:8" hidden="1">
      <c r="A370" s="72" t="s">
        <v>385</v>
      </c>
      <c r="B370" s="23" t="s">
        <v>296</v>
      </c>
      <c r="C370" s="24">
        <v>450000</v>
      </c>
      <c r="D370" s="162">
        <v>568000</v>
      </c>
      <c r="E370" s="23">
        <v>590720</v>
      </c>
      <c r="F370" s="23">
        <v>614348.80000000005</v>
      </c>
    </row>
    <row r="371" spans="1:8" hidden="1">
      <c r="A371" s="72" t="s">
        <v>386</v>
      </c>
      <c r="B371" s="23" t="s">
        <v>298</v>
      </c>
      <c r="C371" s="24">
        <v>10000</v>
      </c>
      <c r="D371" s="162">
        <v>10400</v>
      </c>
      <c r="E371" s="23">
        <v>10816</v>
      </c>
      <c r="F371" s="23">
        <v>11248.640000000001</v>
      </c>
    </row>
    <row r="372" spans="1:8" hidden="1">
      <c r="A372" s="72" t="s">
        <v>387</v>
      </c>
      <c r="B372" s="23" t="s">
        <v>304</v>
      </c>
      <c r="C372" s="24">
        <v>10000</v>
      </c>
      <c r="D372" s="162">
        <v>20800</v>
      </c>
      <c r="E372" s="23">
        <v>21632</v>
      </c>
      <c r="F372" s="23">
        <v>22497.280000000002</v>
      </c>
    </row>
    <row r="373" spans="1:8" hidden="1">
      <c r="A373" s="72" t="s">
        <v>388</v>
      </c>
      <c r="B373" s="23" t="s">
        <v>306</v>
      </c>
      <c r="C373" s="24">
        <v>10000</v>
      </c>
      <c r="D373" s="162">
        <v>10400</v>
      </c>
      <c r="E373" s="23">
        <v>10816</v>
      </c>
      <c r="F373" s="23">
        <v>11248.640000000001</v>
      </c>
    </row>
    <row r="374" spans="1:8" s="51" customFormat="1" hidden="1">
      <c r="A374" s="76" t="s">
        <v>128</v>
      </c>
      <c r="B374" s="32"/>
      <c r="C374" s="33">
        <f>SUM(C355:C373)</f>
        <v>115910476</v>
      </c>
      <c r="D374" s="163">
        <f>SUM(D355:D373)</f>
        <v>67907520.010400057</v>
      </c>
      <c r="E374" s="32">
        <v>69123820.810816064</v>
      </c>
      <c r="F374" s="32">
        <v>70388773.643248722</v>
      </c>
    </row>
    <row r="375" spans="1:8" s="51" customFormat="1" hidden="1">
      <c r="A375" s="76" t="s">
        <v>389</v>
      </c>
      <c r="B375" s="32"/>
      <c r="C375" s="33">
        <f t="shared" ref="C375:D376" si="12">C374</f>
        <v>115910476</v>
      </c>
      <c r="D375" s="163">
        <f t="shared" si="12"/>
        <v>67907520.010400057</v>
      </c>
      <c r="E375" s="32">
        <v>69123820.810816064</v>
      </c>
      <c r="F375" s="32">
        <v>70388773.643248722</v>
      </c>
    </row>
    <row r="376" spans="1:8" s="51" customFormat="1" hidden="1">
      <c r="A376" s="85" t="s">
        <v>390</v>
      </c>
      <c r="B376" s="86"/>
      <c r="C376" s="33">
        <f t="shared" si="12"/>
        <v>115910476</v>
      </c>
      <c r="D376" s="163">
        <f t="shared" si="12"/>
        <v>67907520.010400057</v>
      </c>
      <c r="E376" s="86">
        <v>69123820.810816064</v>
      </c>
      <c r="F376" s="86">
        <v>70388773.643248722</v>
      </c>
    </row>
    <row r="377" spans="1:8" s="51" customFormat="1">
      <c r="A377" s="87" t="s">
        <v>391</v>
      </c>
      <c r="B377" s="88" t="s">
        <v>1717</v>
      </c>
      <c r="C377" s="33">
        <f>C376+C352+C333+C325+C306+C280+C259+C165+C144</f>
        <v>863911624</v>
      </c>
      <c r="D377" s="163">
        <f>D376+D352+D333+D325+D306+D280+D259+D165+D144</f>
        <v>786790000</v>
      </c>
      <c r="E377" s="88">
        <v>809940000</v>
      </c>
      <c r="F377" s="88">
        <v>841090000</v>
      </c>
      <c r="G377" s="152"/>
      <c r="H377" s="152"/>
    </row>
    <row r="378" spans="1:8">
      <c r="A378" s="72"/>
      <c r="B378" s="23"/>
      <c r="C378" s="27"/>
      <c r="D378" s="162"/>
      <c r="E378" s="146">
        <v>809940000</v>
      </c>
      <c r="F378" s="146">
        <v>841090000</v>
      </c>
    </row>
    <row r="379" spans="1:8">
      <c r="A379" s="89" t="s">
        <v>392</v>
      </c>
      <c r="B379" s="22"/>
      <c r="C379" s="90"/>
      <c r="D379" s="166"/>
      <c r="E379" s="146">
        <v>0</v>
      </c>
      <c r="F379" s="146">
        <v>0</v>
      </c>
    </row>
    <row r="380" spans="1:8">
      <c r="A380" s="89" t="s">
        <v>393</v>
      </c>
      <c r="B380" s="52" t="s">
        <v>392</v>
      </c>
      <c r="C380" s="27"/>
      <c r="D380" s="162"/>
      <c r="E380" s="27"/>
      <c r="F380" s="27"/>
    </row>
    <row r="381" spans="1:8">
      <c r="A381" s="91">
        <v>1</v>
      </c>
      <c r="B381" s="52" t="s">
        <v>393</v>
      </c>
      <c r="C381" s="24"/>
      <c r="D381" s="162"/>
      <c r="E381" s="23"/>
      <c r="F381" s="23"/>
    </row>
    <row r="382" spans="1:8">
      <c r="A382" s="91" t="s">
        <v>394</v>
      </c>
      <c r="B382" s="22" t="s">
        <v>395</v>
      </c>
      <c r="C382" s="92">
        <v>55340173</v>
      </c>
      <c r="D382" s="167">
        <v>24000000</v>
      </c>
      <c r="E382" s="93">
        <v>24720000</v>
      </c>
      <c r="F382" s="93">
        <v>25461600</v>
      </c>
    </row>
    <row r="383" spans="1:8">
      <c r="A383" s="91" t="s">
        <v>158</v>
      </c>
      <c r="B383" s="22" t="s">
        <v>159</v>
      </c>
      <c r="C383" s="92">
        <v>5630379</v>
      </c>
      <c r="D383" s="167">
        <v>2574719.7833696511</v>
      </c>
      <c r="E383" s="93">
        <v>2651961.3768707407</v>
      </c>
      <c r="F383" s="93">
        <v>2731520.2181768627</v>
      </c>
    </row>
    <row r="384" spans="1:8">
      <c r="A384" s="91" t="s">
        <v>168</v>
      </c>
      <c r="B384" s="22" t="s">
        <v>96</v>
      </c>
      <c r="C384" s="92">
        <v>3599950</v>
      </c>
      <c r="D384" s="167">
        <v>1646223.5462553361</v>
      </c>
      <c r="E384" s="93">
        <v>1695610.2526429966</v>
      </c>
      <c r="F384" s="93">
        <v>1746478.5602222863</v>
      </c>
    </row>
    <row r="385" spans="1:6">
      <c r="A385" s="91" t="s">
        <v>171</v>
      </c>
      <c r="B385" s="22" t="s">
        <v>172</v>
      </c>
      <c r="C385" s="92">
        <v>302945.24799999996</v>
      </c>
      <c r="D385" s="167">
        <v>131937.17650410812</v>
      </c>
      <c r="E385" s="93">
        <v>135895.29179923137</v>
      </c>
      <c r="F385" s="93">
        <v>139972.15055320831</v>
      </c>
    </row>
    <row r="386" spans="1:6">
      <c r="A386" s="91" t="s">
        <v>1805</v>
      </c>
      <c r="B386" s="22" t="s">
        <v>1716</v>
      </c>
      <c r="C386" s="94">
        <v>123600</v>
      </c>
      <c r="D386" s="167">
        <v>55444.533879551062</v>
      </c>
      <c r="E386" s="93">
        <v>57107.869895937591</v>
      </c>
      <c r="F386" s="93">
        <v>58821.105992815719</v>
      </c>
    </row>
    <row r="387" spans="1:6">
      <c r="A387" s="91" t="s">
        <v>1805</v>
      </c>
      <c r="B387" s="22" t="s">
        <v>1824</v>
      </c>
      <c r="C387" s="94">
        <v>2472000</v>
      </c>
      <c r="D387" s="167">
        <v>1108890.6775910214</v>
      </c>
      <c r="E387" s="93">
        <v>1142157.3979187522</v>
      </c>
      <c r="F387" s="93">
        <v>1176422.1198563147</v>
      </c>
    </row>
    <row r="388" spans="1:6">
      <c r="A388" s="91" t="s">
        <v>1806</v>
      </c>
      <c r="B388" s="22" t="s">
        <v>1718</v>
      </c>
      <c r="C388" s="94">
        <v>1077835.26</v>
      </c>
      <c r="D388" s="167">
        <v>483495.74101654324</v>
      </c>
      <c r="E388" s="93">
        <v>498000.6132470395</v>
      </c>
      <c r="F388" s="93">
        <v>512940.63164445071</v>
      </c>
    </row>
    <row r="389" spans="1:6">
      <c r="A389" s="91" t="s">
        <v>179</v>
      </c>
      <c r="B389" s="22" t="s">
        <v>134</v>
      </c>
      <c r="C389" s="24">
        <v>2638182.1685769316</v>
      </c>
      <c r="D389" s="162">
        <v>2090945.8119484701</v>
      </c>
      <c r="E389" s="23">
        <v>2153674.1863069241</v>
      </c>
      <c r="F389" s="23">
        <v>2218284.4118961319</v>
      </c>
    </row>
    <row r="390" spans="1:6">
      <c r="A390" s="91" t="s">
        <v>180</v>
      </c>
      <c r="B390" s="22" t="s">
        <v>136</v>
      </c>
      <c r="C390" s="24">
        <v>921706.56</v>
      </c>
      <c r="D390" s="162">
        <v>940140.69120000012</v>
      </c>
      <c r="E390" s="23">
        <v>968344.91193600011</v>
      </c>
      <c r="F390" s="23">
        <v>997395.25929408008</v>
      </c>
    </row>
    <row r="391" spans="1:6">
      <c r="A391" s="91" t="s">
        <v>181</v>
      </c>
      <c r="B391" s="22" t="s">
        <v>138</v>
      </c>
      <c r="C391" s="24">
        <v>1381904.9454450593</v>
      </c>
      <c r="D391" s="162">
        <v>409543.04435396002</v>
      </c>
      <c r="E391" s="23">
        <v>421829.33568457881</v>
      </c>
      <c r="F391" s="23">
        <v>434484.21575511619</v>
      </c>
    </row>
    <row r="392" spans="1:6">
      <c r="A392" s="91" t="s">
        <v>396</v>
      </c>
      <c r="B392" s="22" t="s">
        <v>397</v>
      </c>
      <c r="C392" s="24">
        <v>3867389.1301047574</v>
      </c>
      <c r="D392" s="162">
        <v>2944736.9127068501</v>
      </c>
      <c r="E392" s="23">
        <v>3033079.0200880556</v>
      </c>
      <c r="F392" s="23">
        <v>3124071.3906906974</v>
      </c>
    </row>
    <row r="393" spans="1:6">
      <c r="A393" s="91" t="s">
        <v>182</v>
      </c>
      <c r="B393" s="22" t="s">
        <v>100</v>
      </c>
      <c r="C393" s="24">
        <v>7756866.5600000015</v>
      </c>
      <c r="D393" s="162">
        <v>4912003.8912000004</v>
      </c>
      <c r="E393" s="23">
        <v>5059364.0079360008</v>
      </c>
      <c r="F393" s="23">
        <v>5211144.9281740813</v>
      </c>
    </row>
    <row r="394" spans="1:6">
      <c r="A394" s="91" t="s">
        <v>183</v>
      </c>
      <c r="B394" s="22" t="s">
        <v>102</v>
      </c>
      <c r="C394" s="24">
        <v>3564365.1680000001</v>
      </c>
      <c r="D394" s="162">
        <v>2635652.4713599999</v>
      </c>
      <c r="E394" s="23">
        <v>2714722.0455008</v>
      </c>
      <c r="F394" s="23">
        <v>2796163.7068658243</v>
      </c>
    </row>
    <row r="395" spans="1:6">
      <c r="A395" s="91" t="s">
        <v>184</v>
      </c>
      <c r="B395" s="22" t="s">
        <v>142</v>
      </c>
      <c r="C395" s="24">
        <v>1027006.6299103054</v>
      </c>
      <c r="D395" s="162">
        <v>547546.76250851003</v>
      </c>
      <c r="E395" s="23">
        <v>563973.16538376536</v>
      </c>
      <c r="F395" s="23">
        <v>580892.36034527828</v>
      </c>
    </row>
    <row r="396" spans="1:6">
      <c r="A396" s="91" t="s">
        <v>185</v>
      </c>
      <c r="B396" s="22" t="s">
        <v>104</v>
      </c>
      <c r="C396" s="24">
        <v>8290491.8491994003</v>
      </c>
      <c r="D396" s="162">
        <v>9656301.6861834005</v>
      </c>
      <c r="E396" s="23">
        <v>9945990.7367689032</v>
      </c>
      <c r="F396" s="23">
        <v>9994370.45887197</v>
      </c>
    </row>
    <row r="397" spans="1:6" s="51" customFormat="1">
      <c r="A397" s="91" t="s">
        <v>186</v>
      </c>
      <c r="B397" s="22" t="s">
        <v>106</v>
      </c>
      <c r="C397" s="24">
        <v>12107043.152000003</v>
      </c>
      <c r="D397" s="162">
        <v>13349184.015040001</v>
      </c>
      <c r="E397" s="23">
        <v>13749659.535491202</v>
      </c>
      <c r="F397" s="23">
        <v>13762149.321555939</v>
      </c>
    </row>
    <row r="398" spans="1:6" s="51" customFormat="1">
      <c r="A398" s="91" t="s">
        <v>398</v>
      </c>
      <c r="B398" s="22" t="s">
        <v>399</v>
      </c>
      <c r="C398" s="24">
        <v>3015065.3355164928</v>
      </c>
      <c r="D398" s="162">
        <v>3075366.6422268227</v>
      </c>
      <c r="E398" s="23">
        <v>3167627.6414936273</v>
      </c>
      <c r="F398" s="23">
        <v>3262656.4707384361</v>
      </c>
    </row>
    <row r="399" spans="1:6" s="51" customFormat="1">
      <c r="A399" s="91" t="s">
        <v>400</v>
      </c>
      <c r="B399" s="22" t="s">
        <v>401</v>
      </c>
      <c r="C399" s="24">
        <v>8316538.5651978003</v>
      </c>
      <c r="D399" s="162">
        <v>7582869.3365018005</v>
      </c>
      <c r="E399" s="23">
        <v>7810355.416596855</v>
      </c>
      <c r="F399" s="23">
        <v>7844666.0790947611</v>
      </c>
    </row>
    <row r="400" spans="1:6">
      <c r="A400" s="91" t="s">
        <v>402</v>
      </c>
      <c r="B400" s="22" t="s">
        <v>403</v>
      </c>
      <c r="C400" s="24">
        <v>14919485.0245605</v>
      </c>
      <c r="D400" s="162">
        <v>14597874.7250518</v>
      </c>
      <c r="E400" s="23">
        <v>15035810.966803353</v>
      </c>
      <c r="F400" s="23">
        <v>15046885.295807455</v>
      </c>
    </row>
    <row r="401" spans="1:6">
      <c r="A401" s="91" t="s">
        <v>193</v>
      </c>
      <c r="B401" s="22" t="s">
        <v>194</v>
      </c>
      <c r="C401" s="24">
        <v>6838332.3360000001</v>
      </c>
      <c r="D401" s="162">
        <v>5975098.9827199997</v>
      </c>
      <c r="E401" s="23">
        <v>6154351.9522016002</v>
      </c>
      <c r="F401" s="23">
        <v>6338982.510767648</v>
      </c>
    </row>
    <row r="402" spans="1:6">
      <c r="A402" s="91" t="s">
        <v>404</v>
      </c>
      <c r="B402" s="22" t="s">
        <v>405</v>
      </c>
      <c r="C402" s="24">
        <v>8044650.3360000001</v>
      </c>
      <c r="D402" s="162">
        <v>8205543.3427200001</v>
      </c>
      <c r="E402" s="23">
        <v>8451709.6430016011</v>
      </c>
      <c r="F402" s="23">
        <v>8505260.9322916493</v>
      </c>
    </row>
    <row r="403" spans="1:6">
      <c r="A403" s="91" t="s">
        <v>205</v>
      </c>
      <c r="B403" s="22" t="s">
        <v>206</v>
      </c>
      <c r="C403" s="24">
        <v>4772543.6587912319</v>
      </c>
      <c r="D403" s="162">
        <v>4867994.5319670569</v>
      </c>
      <c r="E403" s="23">
        <v>5014034.3679260686</v>
      </c>
      <c r="F403" s="23">
        <v>5164455.3989638509</v>
      </c>
    </row>
    <row r="404" spans="1:6">
      <c r="A404" s="91" t="s">
        <v>231</v>
      </c>
      <c r="B404" s="22" t="s">
        <v>232</v>
      </c>
      <c r="C404" s="24">
        <v>9667650.3040000014</v>
      </c>
      <c r="D404" s="162">
        <v>3561003.3100800002</v>
      </c>
      <c r="E404" s="23">
        <v>3667833.4093824001</v>
      </c>
      <c r="F404" s="23">
        <v>3777868.4116638722</v>
      </c>
    </row>
    <row r="405" spans="1:6">
      <c r="A405" s="91" t="s">
        <v>233</v>
      </c>
      <c r="B405" s="22" t="s">
        <v>150</v>
      </c>
      <c r="C405" s="24">
        <v>6848830.5006773602</v>
      </c>
      <c r="D405" s="162">
        <v>3347745.1132800002</v>
      </c>
      <c r="E405" s="23">
        <v>3448177.4666784001</v>
      </c>
      <c r="F405" s="23">
        <v>3551622.7906787521</v>
      </c>
    </row>
    <row r="406" spans="1:6">
      <c r="A406" s="91" t="s">
        <v>234</v>
      </c>
      <c r="B406" s="22" t="s">
        <v>119</v>
      </c>
      <c r="C406" s="24">
        <v>5107050</v>
      </c>
      <c r="D406" s="162">
        <v>3349191</v>
      </c>
      <c r="E406" s="23">
        <v>3449666.73</v>
      </c>
      <c r="F406" s="23">
        <v>3553156.7319</v>
      </c>
    </row>
    <row r="407" spans="1:6">
      <c r="A407" s="91" t="s">
        <v>406</v>
      </c>
      <c r="B407" s="22" t="s">
        <v>407</v>
      </c>
      <c r="C407" s="24">
        <v>8338217.2480000006</v>
      </c>
      <c r="D407" s="162">
        <v>4504981.59296</v>
      </c>
      <c r="E407" s="23">
        <v>4640131.0407488002</v>
      </c>
      <c r="F407" s="23">
        <v>4779334.9719712641</v>
      </c>
    </row>
    <row r="408" spans="1:6">
      <c r="A408" s="91" t="s">
        <v>255</v>
      </c>
      <c r="B408" s="22" t="s">
        <v>409</v>
      </c>
      <c r="C408" s="24">
        <v>6076918.6240000008</v>
      </c>
      <c r="D408" s="162">
        <v>6198456.9964800002</v>
      </c>
      <c r="E408" s="23">
        <v>6384410.7063744003</v>
      </c>
      <c r="F408" s="23">
        <v>6425043.0275655724</v>
      </c>
    </row>
    <row r="409" spans="1:6">
      <c r="A409" s="91" t="s">
        <v>256</v>
      </c>
      <c r="B409" s="22" t="s">
        <v>257</v>
      </c>
      <c r="C409" s="24">
        <v>2638182.1685769316</v>
      </c>
      <c r="D409" s="162">
        <v>1690945.8119484701</v>
      </c>
      <c r="E409" s="23">
        <v>1741674.1863069243</v>
      </c>
      <c r="F409" s="23">
        <v>1793924.4118961322</v>
      </c>
    </row>
    <row r="410" spans="1:6">
      <c r="A410" s="91" t="s">
        <v>260</v>
      </c>
      <c r="B410" s="22" t="s">
        <v>261</v>
      </c>
      <c r="C410" s="24">
        <v>12157267.248</v>
      </c>
      <c r="D410" s="162">
        <v>14600412.59296</v>
      </c>
      <c r="E410" s="23">
        <v>15038424.970748801</v>
      </c>
      <c r="F410" s="23">
        <v>15089577.719871266</v>
      </c>
    </row>
    <row r="411" spans="1:6">
      <c r="A411" s="91" t="s">
        <v>410</v>
      </c>
      <c r="B411" s="22" t="s">
        <v>411</v>
      </c>
      <c r="C411" s="24">
        <v>6517063.7227189001</v>
      </c>
      <c r="D411" s="162">
        <v>6647404.9971732786</v>
      </c>
      <c r="E411" s="23">
        <v>6846827.1470884774</v>
      </c>
      <c r="F411" s="23">
        <v>7052231.9615011318</v>
      </c>
    </row>
    <row r="412" spans="1:6">
      <c r="A412" s="91" t="s">
        <v>266</v>
      </c>
      <c r="B412" s="22" t="s">
        <v>267</v>
      </c>
      <c r="C412" s="24">
        <v>4299987.4908901183</v>
      </c>
      <c r="D412" s="162">
        <v>4385987.2407079209</v>
      </c>
      <c r="E412" s="23">
        <v>4517566.857929159</v>
      </c>
      <c r="F412" s="23">
        <v>4653093.8636670336</v>
      </c>
    </row>
    <row r="413" spans="1:6">
      <c r="A413" s="91" t="s">
        <v>269</v>
      </c>
      <c r="B413" s="22" t="s">
        <v>270</v>
      </c>
      <c r="C413" s="24">
        <v>33463590.880000003</v>
      </c>
      <c r="D413" s="162">
        <v>0</v>
      </c>
      <c r="E413" s="23">
        <v>0</v>
      </c>
      <c r="F413" s="23">
        <v>0</v>
      </c>
    </row>
    <row r="414" spans="1:6">
      <c r="A414" s="91" t="s">
        <v>412</v>
      </c>
      <c r="B414" s="22" t="s">
        <v>1761</v>
      </c>
      <c r="C414" s="24">
        <v>4585411.8644313337</v>
      </c>
      <c r="D414" s="162">
        <v>0</v>
      </c>
      <c r="E414" s="23">
        <v>0</v>
      </c>
      <c r="F414" s="23">
        <v>0</v>
      </c>
    </row>
    <row r="415" spans="1:6">
      <c r="A415" s="91" t="s">
        <v>271</v>
      </c>
      <c r="B415" s="22" t="s">
        <v>272</v>
      </c>
      <c r="C415" s="24">
        <v>9091983.4560000002</v>
      </c>
      <c r="D415" s="162">
        <v>0</v>
      </c>
      <c r="E415" s="23">
        <v>0</v>
      </c>
      <c r="F415" s="23">
        <v>0</v>
      </c>
    </row>
    <row r="416" spans="1:6">
      <c r="A416" s="91" t="s">
        <v>275</v>
      </c>
      <c r="B416" s="22" t="s">
        <v>276</v>
      </c>
      <c r="C416" s="24">
        <v>5870379.5200000005</v>
      </c>
      <c r="D416" s="162">
        <v>0</v>
      </c>
      <c r="E416" s="23">
        <v>0</v>
      </c>
      <c r="F416" s="23">
        <v>0</v>
      </c>
    </row>
    <row r="417" spans="1:6">
      <c r="A417" s="91" t="s">
        <v>277</v>
      </c>
      <c r="B417" s="22" t="s">
        <v>278</v>
      </c>
      <c r="C417" s="24">
        <v>5395049.568</v>
      </c>
      <c r="D417" s="162">
        <v>5502950.5593600003</v>
      </c>
      <c r="E417" s="23">
        <v>5668039.0761408005</v>
      </c>
      <c r="F417" s="23">
        <v>5738080.2484250246</v>
      </c>
    </row>
    <row r="418" spans="1:6">
      <c r="A418" s="91" t="s">
        <v>413</v>
      </c>
      <c r="B418" s="22" t="s">
        <v>414</v>
      </c>
      <c r="C418" s="24">
        <v>23865837.248</v>
      </c>
      <c r="D418" s="162"/>
      <c r="E418" s="23"/>
      <c r="F418" s="23"/>
    </row>
    <row r="419" spans="1:6">
      <c r="A419" s="91" t="s">
        <v>415</v>
      </c>
      <c r="B419" s="22" t="s">
        <v>416</v>
      </c>
      <c r="C419" s="24">
        <v>0</v>
      </c>
      <c r="D419" s="162">
        <v>5987787.1104000006</v>
      </c>
      <c r="E419" s="23">
        <v>6167420.723712001</v>
      </c>
      <c r="F419" s="23">
        <v>6252443.3454233613</v>
      </c>
    </row>
    <row r="420" spans="1:6">
      <c r="A420" s="91" t="s">
        <v>293</v>
      </c>
      <c r="B420" s="22" t="s">
        <v>294</v>
      </c>
      <c r="C420" s="24">
        <v>4089834</v>
      </c>
      <c r="D420" s="162">
        <v>2219721</v>
      </c>
      <c r="E420" s="23">
        <v>2286312.63</v>
      </c>
      <c r="F420" s="23">
        <v>2354902.0088999998</v>
      </c>
    </row>
    <row r="421" spans="1:6">
      <c r="A421" s="91" t="s">
        <v>295</v>
      </c>
      <c r="B421" s="22" t="s">
        <v>296</v>
      </c>
      <c r="C421" s="24">
        <v>0</v>
      </c>
      <c r="D421" s="162">
        <v>1500000</v>
      </c>
      <c r="E421" s="23">
        <v>1650000</v>
      </c>
      <c r="F421" s="23">
        <v>1230000</v>
      </c>
    </row>
    <row r="422" spans="1:6">
      <c r="A422" s="91" t="s">
        <v>303</v>
      </c>
      <c r="B422" s="22" t="s">
        <v>304</v>
      </c>
      <c r="C422" s="24">
        <v>3815620</v>
      </c>
      <c r="D422" s="162">
        <v>3891932.4</v>
      </c>
      <c r="E422" s="23">
        <v>4008690.372</v>
      </c>
      <c r="F422" s="23">
        <v>4128951.0831599999</v>
      </c>
    </row>
    <row r="423" spans="1:6">
      <c r="A423" s="89" t="s">
        <v>128</v>
      </c>
      <c r="B423" s="62"/>
      <c r="C423" s="33">
        <f t="shared" ref="C423:F423" si="13">SUM(C382:C422)</f>
        <v>307837327.7705971</v>
      </c>
      <c r="D423" s="163">
        <f t="shared" si="13"/>
        <v>179180034.03165457</v>
      </c>
      <c r="E423" s="32">
        <f t="shared" si="13"/>
        <v>184660435.05260423</v>
      </c>
      <c r="F423" s="32">
        <f t="shared" si="13"/>
        <v>187489848.1041823</v>
      </c>
    </row>
    <row r="424" spans="1:6">
      <c r="A424" s="89" t="s">
        <v>417</v>
      </c>
      <c r="B424" s="62"/>
      <c r="C424" s="33">
        <f t="shared" ref="C424:D426" si="14">C423</f>
        <v>307837327.7705971</v>
      </c>
      <c r="D424" s="163">
        <f t="shared" si="14"/>
        <v>179180034.03165457</v>
      </c>
      <c r="E424" s="32">
        <f t="shared" ref="E424:F426" si="15">E423</f>
        <v>184660435.05260423</v>
      </c>
      <c r="F424" s="32">
        <f t="shared" si="15"/>
        <v>187489848.1041823</v>
      </c>
    </row>
    <row r="425" spans="1:6">
      <c r="A425" s="95" t="s">
        <v>417</v>
      </c>
      <c r="B425" s="96"/>
      <c r="C425" s="33">
        <f t="shared" si="14"/>
        <v>307837327.7705971</v>
      </c>
      <c r="D425" s="163">
        <f t="shared" si="14"/>
        <v>179180034.03165457</v>
      </c>
      <c r="E425" s="32">
        <f t="shared" si="15"/>
        <v>184660435.05260423</v>
      </c>
      <c r="F425" s="32">
        <f t="shared" si="15"/>
        <v>187489848.1041823</v>
      </c>
    </row>
    <row r="426" spans="1:6">
      <c r="A426" s="97" t="s">
        <v>418</v>
      </c>
      <c r="B426" s="98"/>
      <c r="C426" s="33">
        <f t="shared" si="14"/>
        <v>307837327.7705971</v>
      </c>
      <c r="D426" s="163">
        <f t="shared" si="14"/>
        <v>179180034.03165457</v>
      </c>
      <c r="E426" s="99">
        <f t="shared" si="15"/>
        <v>184660435.05260423</v>
      </c>
      <c r="F426" s="99">
        <f t="shared" si="15"/>
        <v>187489848.1041823</v>
      </c>
    </row>
    <row r="427" spans="1:6">
      <c r="A427" s="72"/>
      <c r="B427" s="23"/>
      <c r="C427" s="24"/>
      <c r="D427" s="162"/>
      <c r="E427" s="27"/>
      <c r="F427" s="27"/>
    </row>
    <row r="428" spans="1:6" ht="31">
      <c r="A428" s="100" t="s">
        <v>419</v>
      </c>
      <c r="B428" s="30"/>
      <c r="C428" s="24"/>
      <c r="D428" s="162"/>
      <c r="E428" s="27"/>
      <c r="F428" s="27"/>
    </row>
    <row r="429" spans="1:6">
      <c r="A429" s="100" t="s">
        <v>420</v>
      </c>
      <c r="B429" s="30" t="s">
        <v>421</v>
      </c>
      <c r="C429" s="24"/>
      <c r="D429" s="162"/>
      <c r="E429" s="23"/>
      <c r="F429" s="23"/>
    </row>
    <row r="430" spans="1:6">
      <c r="A430" s="100"/>
      <c r="B430" s="30"/>
      <c r="C430" s="24"/>
      <c r="D430" s="162"/>
      <c r="E430" s="23"/>
      <c r="F430" s="23"/>
    </row>
    <row r="431" spans="1:6">
      <c r="A431" s="100"/>
      <c r="B431" s="30"/>
      <c r="C431" s="24"/>
      <c r="D431" s="162"/>
      <c r="E431" s="23"/>
      <c r="F431" s="23"/>
    </row>
    <row r="432" spans="1:6">
      <c r="A432" s="100"/>
      <c r="B432" s="30"/>
      <c r="C432" s="24"/>
      <c r="D432" s="162"/>
      <c r="E432" s="23"/>
      <c r="F432" s="23"/>
    </row>
    <row r="433" spans="1:6">
      <c r="A433" s="100">
        <v>1</v>
      </c>
      <c r="B433" s="31" t="s">
        <v>422</v>
      </c>
      <c r="C433" s="24"/>
      <c r="D433" s="162"/>
      <c r="E433" s="23"/>
      <c r="F433" s="23"/>
    </row>
    <row r="434" spans="1:6">
      <c r="A434" s="100">
        <v>1</v>
      </c>
      <c r="B434" s="31" t="s">
        <v>423</v>
      </c>
      <c r="C434" s="24"/>
      <c r="D434" s="162"/>
      <c r="E434" s="23"/>
      <c r="F434" s="23"/>
    </row>
    <row r="435" spans="1:6">
      <c r="A435" s="100" t="s">
        <v>424</v>
      </c>
      <c r="B435" s="30" t="s">
        <v>136</v>
      </c>
      <c r="C435" s="24">
        <v>334690</v>
      </c>
      <c r="D435" s="162">
        <v>342678.68631828896</v>
      </c>
      <c r="E435" s="23">
        <v>352959.04690783762</v>
      </c>
      <c r="F435" s="23">
        <v>363547.81831507274</v>
      </c>
    </row>
    <row r="436" spans="1:6">
      <c r="A436" s="100" t="s">
        <v>425</v>
      </c>
      <c r="B436" s="30" t="s">
        <v>138</v>
      </c>
      <c r="C436" s="24">
        <v>185571</v>
      </c>
      <c r="D436" s="162">
        <v>190000.13741959492</v>
      </c>
      <c r="E436" s="23">
        <v>195700.14154218277</v>
      </c>
      <c r="F436" s="23">
        <v>201571.14578844825</v>
      </c>
    </row>
    <row r="437" spans="1:6">
      <c r="A437" s="100" t="s">
        <v>426</v>
      </c>
      <c r="B437" s="30" t="s">
        <v>100</v>
      </c>
      <c r="C437" s="24">
        <v>1419383</v>
      </c>
      <c r="D437" s="162">
        <v>953260.63429198996</v>
      </c>
      <c r="E437" s="23">
        <v>981858.45332074969</v>
      </c>
      <c r="F437" s="23">
        <v>1011314.2069203722</v>
      </c>
    </row>
    <row r="438" spans="1:6">
      <c r="A438" s="100" t="s">
        <v>427</v>
      </c>
      <c r="B438" s="30" t="s">
        <v>102</v>
      </c>
      <c r="C438" s="24">
        <v>1608275</v>
      </c>
      <c r="D438" s="162">
        <v>646661.90119255998</v>
      </c>
      <c r="E438" s="23">
        <v>666061.75822833681</v>
      </c>
      <c r="F438" s="23">
        <v>686043.61097518692</v>
      </c>
    </row>
    <row r="439" spans="1:6">
      <c r="A439" s="100" t="s">
        <v>428</v>
      </c>
      <c r="B439" s="30" t="s">
        <v>142</v>
      </c>
      <c r="C439" s="24">
        <v>494854</v>
      </c>
      <c r="D439" s="162">
        <v>506665.54400793865</v>
      </c>
      <c r="E439" s="23">
        <v>521865.51032817684</v>
      </c>
      <c r="F439" s="23">
        <v>537521.47563802218</v>
      </c>
    </row>
    <row r="440" spans="1:6">
      <c r="A440" s="100" t="s">
        <v>429</v>
      </c>
      <c r="B440" s="30" t="s">
        <v>104</v>
      </c>
      <c r="C440" s="24">
        <v>2205022</v>
      </c>
      <c r="D440" s="162">
        <v>2257651.5823188559</v>
      </c>
      <c r="E440" s="23">
        <v>2325381.1297884216</v>
      </c>
      <c r="F440" s="23">
        <v>2395142.5636820742</v>
      </c>
    </row>
    <row r="441" spans="1:6">
      <c r="A441" s="100" t="s">
        <v>430</v>
      </c>
      <c r="B441" s="30" t="s">
        <v>106</v>
      </c>
      <c r="C441" s="24">
        <v>2728036</v>
      </c>
      <c r="D441" s="162">
        <v>1793149.2931440801</v>
      </c>
      <c r="E441" s="23">
        <v>1846943.7719384024</v>
      </c>
      <c r="F441" s="23">
        <v>1902352.0850965546</v>
      </c>
    </row>
    <row r="442" spans="1:6">
      <c r="A442" s="100" t="s">
        <v>431</v>
      </c>
      <c r="B442" s="30" t="s">
        <v>399</v>
      </c>
      <c r="C442" s="24">
        <v>1146206</v>
      </c>
      <c r="D442" s="162">
        <v>1173563.8969220137</v>
      </c>
      <c r="E442" s="23">
        <v>1208770.8138296742</v>
      </c>
      <c r="F442" s="23">
        <v>1245033.9382445645</v>
      </c>
    </row>
    <row r="443" spans="1:6">
      <c r="A443" s="100" t="s">
        <v>432</v>
      </c>
      <c r="B443" s="30" t="s">
        <v>401</v>
      </c>
      <c r="C443" s="24">
        <v>973874</v>
      </c>
      <c r="D443" s="162">
        <v>1197117.6476529599</v>
      </c>
      <c r="E443" s="23">
        <v>1233031.1770825488</v>
      </c>
      <c r="F443" s="23">
        <v>1270022.1123950253</v>
      </c>
    </row>
    <row r="444" spans="1:6">
      <c r="A444" s="100" t="s">
        <v>433</v>
      </c>
      <c r="B444" s="30" t="s">
        <v>403</v>
      </c>
      <c r="C444" s="24">
        <v>2310288</v>
      </c>
      <c r="D444" s="162">
        <v>2365430.456913508</v>
      </c>
      <c r="E444" s="23">
        <v>2436393.3706209133</v>
      </c>
      <c r="F444" s="23">
        <v>2509485.171739541</v>
      </c>
    </row>
    <row r="445" spans="1:6">
      <c r="A445" s="100" t="s">
        <v>434</v>
      </c>
      <c r="B445" s="30" t="s">
        <v>194</v>
      </c>
      <c r="C445" s="24">
        <v>1855704</v>
      </c>
      <c r="D445" s="162">
        <v>1899995.4177520245</v>
      </c>
      <c r="E445" s="23">
        <v>1956995.2802845852</v>
      </c>
      <c r="F445" s="23">
        <v>2015705.1386931229</v>
      </c>
    </row>
    <row r="446" spans="1:6">
      <c r="A446" s="100" t="s">
        <v>435</v>
      </c>
      <c r="B446" s="30" t="s">
        <v>198</v>
      </c>
      <c r="C446" s="24">
        <v>4391801</v>
      </c>
      <c r="D446" s="162">
        <v>4496625.2456009779</v>
      </c>
      <c r="E446" s="23">
        <v>4631524.002969007</v>
      </c>
      <c r="F446" s="23">
        <v>4770469.7230580775</v>
      </c>
    </row>
    <row r="447" spans="1:6">
      <c r="A447" s="100" t="s">
        <v>436</v>
      </c>
      <c r="B447" s="30" t="s">
        <v>405</v>
      </c>
      <c r="C447" s="24">
        <v>618568</v>
      </c>
      <c r="D447" s="162">
        <v>1633332.3022876601</v>
      </c>
      <c r="E447" s="23">
        <v>1682332.27135629</v>
      </c>
      <c r="F447" s="23">
        <v>1732802.2394969787</v>
      </c>
    </row>
    <row r="448" spans="1:6">
      <c r="A448" s="100" t="s">
        <v>437</v>
      </c>
      <c r="B448" s="30" t="s">
        <v>206</v>
      </c>
      <c r="C448" s="24">
        <v>877248</v>
      </c>
      <c r="D448" s="162">
        <v>898185.58139740932</v>
      </c>
      <c r="E448" s="23">
        <v>925131.14883933158</v>
      </c>
      <c r="F448" s="23">
        <v>952885.0833045115</v>
      </c>
    </row>
    <row r="449" spans="1:6">
      <c r="A449" s="100" t="s">
        <v>438</v>
      </c>
      <c r="B449" s="30" t="s">
        <v>439</v>
      </c>
      <c r="C449" s="24">
        <v>909448</v>
      </c>
      <c r="D449" s="162">
        <v>931154.49852036941</v>
      </c>
      <c r="E449" s="23">
        <v>959089.13347598049</v>
      </c>
      <c r="F449" s="23">
        <v>987861.80748025991</v>
      </c>
    </row>
    <row r="450" spans="1:6">
      <c r="A450" s="100" t="s">
        <v>440</v>
      </c>
      <c r="B450" s="30" t="s">
        <v>210</v>
      </c>
      <c r="C450" s="24">
        <v>618568</v>
      </c>
      <c r="D450" s="162">
        <v>633332.30228766857</v>
      </c>
      <c r="E450" s="23">
        <v>652332.27135629859</v>
      </c>
      <c r="F450" s="23">
        <v>671902.23949698755</v>
      </c>
    </row>
    <row r="451" spans="1:6">
      <c r="A451" s="100" t="s">
        <v>441</v>
      </c>
      <c r="B451" s="30" t="s">
        <v>224</v>
      </c>
      <c r="C451" s="24">
        <v>618568</v>
      </c>
      <c r="D451" s="162">
        <v>633332.30228766857</v>
      </c>
      <c r="E451" s="23">
        <v>652332.27135629859</v>
      </c>
      <c r="F451" s="23">
        <v>671902.23949698755</v>
      </c>
    </row>
    <row r="452" spans="1:6">
      <c r="A452" s="100" t="s">
        <v>442</v>
      </c>
      <c r="B452" s="30" t="s">
        <v>226</v>
      </c>
      <c r="C452" s="24">
        <v>371140</v>
      </c>
      <c r="D452" s="162">
        <v>379998.78572820866</v>
      </c>
      <c r="E452" s="23">
        <v>391398.74930005491</v>
      </c>
      <c r="F452" s="23">
        <v>403140.71177905658</v>
      </c>
    </row>
    <row r="453" spans="1:6">
      <c r="A453" s="100" t="s">
        <v>443</v>
      </c>
      <c r="B453" s="30" t="s">
        <v>232</v>
      </c>
      <c r="C453" s="24">
        <v>2626097</v>
      </c>
      <c r="D453" s="162">
        <v>2681789.88821813</v>
      </c>
      <c r="E453" s="23">
        <v>2762243.5848646741</v>
      </c>
      <c r="F453" s="23">
        <v>2845110.8924106145</v>
      </c>
    </row>
    <row r="454" spans="1:6">
      <c r="A454" s="100" t="s">
        <v>444</v>
      </c>
      <c r="B454" s="30" t="s">
        <v>150</v>
      </c>
      <c r="C454" s="24">
        <v>771549</v>
      </c>
      <c r="D454" s="162">
        <v>789964.44084135175</v>
      </c>
      <c r="E454" s="23">
        <v>813663.37406659231</v>
      </c>
      <c r="F454" s="23">
        <v>838073.27528859011</v>
      </c>
    </row>
    <row r="455" spans="1:6">
      <c r="A455" s="100" t="s">
        <v>445</v>
      </c>
      <c r="B455" s="30" t="s">
        <v>119</v>
      </c>
      <c r="C455" s="24">
        <v>436498</v>
      </c>
      <c r="D455" s="162">
        <v>446916.45499973424</v>
      </c>
      <c r="E455" s="23">
        <v>460323.94864972628</v>
      </c>
      <c r="F455" s="23">
        <v>474133.66710921808</v>
      </c>
    </row>
    <row r="456" spans="1:6">
      <c r="A456" s="100" t="s">
        <v>446</v>
      </c>
      <c r="B456" s="30" t="s">
        <v>407</v>
      </c>
      <c r="C456" s="24">
        <v>556711</v>
      </c>
      <c r="D456" s="162">
        <v>569998.92314780352</v>
      </c>
      <c r="E456" s="23">
        <v>587098.89084223763</v>
      </c>
      <c r="F456" s="23">
        <v>604711.85756750475</v>
      </c>
    </row>
    <row r="457" spans="1:6">
      <c r="A457" s="100" t="s">
        <v>447</v>
      </c>
      <c r="B457" s="30" t="s">
        <v>254</v>
      </c>
      <c r="C457" s="24">
        <v>163844</v>
      </c>
      <c r="D457" s="162">
        <v>167754.30847199334</v>
      </c>
      <c r="E457" s="23">
        <v>172786.93772615315</v>
      </c>
      <c r="F457" s="23">
        <v>177970.54585793774</v>
      </c>
    </row>
    <row r="458" spans="1:6">
      <c r="A458" s="100" t="s">
        <v>448</v>
      </c>
      <c r="B458" s="30" t="s">
        <v>408</v>
      </c>
      <c r="C458" s="24">
        <v>371140</v>
      </c>
      <c r="D458" s="162">
        <v>379998.78572820866</v>
      </c>
      <c r="E458" s="23">
        <v>391398.74930005491</v>
      </c>
      <c r="F458" s="23">
        <v>403140.71177905658</v>
      </c>
    </row>
    <row r="459" spans="1:6" ht="31">
      <c r="A459" s="100" t="s">
        <v>449</v>
      </c>
      <c r="B459" s="30" t="s">
        <v>409</v>
      </c>
      <c r="C459" s="24">
        <v>989709</v>
      </c>
      <c r="D459" s="162">
        <v>1013331.0880158773</v>
      </c>
      <c r="E459" s="23">
        <v>1043731.0206563537</v>
      </c>
      <c r="F459" s="23">
        <v>1075042.9512760444</v>
      </c>
    </row>
    <row r="460" spans="1:6">
      <c r="A460" s="100" t="s">
        <v>450</v>
      </c>
      <c r="B460" s="30" t="s">
        <v>257</v>
      </c>
      <c r="C460" s="24">
        <v>836728</v>
      </c>
      <c r="D460" s="162">
        <v>856698.94946219411</v>
      </c>
      <c r="E460" s="23">
        <v>882399.91794605996</v>
      </c>
      <c r="F460" s="23">
        <v>908871.91548444179</v>
      </c>
    </row>
    <row r="461" spans="1:6">
      <c r="A461" s="100" t="s">
        <v>451</v>
      </c>
      <c r="B461" s="30" t="s">
        <v>261</v>
      </c>
      <c r="C461" s="24">
        <v>946256</v>
      </c>
      <c r="D461" s="162">
        <v>968840.91923165519</v>
      </c>
      <c r="E461" s="23">
        <v>997906.14680860483</v>
      </c>
      <c r="F461" s="23">
        <v>1027843.331212863</v>
      </c>
    </row>
    <row r="462" spans="1:6">
      <c r="A462" s="100" t="s">
        <v>452</v>
      </c>
      <c r="B462" s="30" t="s">
        <v>411</v>
      </c>
      <c r="C462" s="24">
        <v>247426</v>
      </c>
      <c r="D462" s="162">
        <v>253332.02744847871</v>
      </c>
      <c r="E462" s="23">
        <v>260931.98827193308</v>
      </c>
      <c r="F462" s="23">
        <v>268759.9479200911</v>
      </c>
    </row>
    <row r="463" spans="1:6">
      <c r="A463" s="100" t="s">
        <v>453</v>
      </c>
      <c r="B463" s="30" t="s">
        <v>1761</v>
      </c>
      <c r="C463" s="24">
        <v>626642</v>
      </c>
      <c r="D463" s="162">
        <v>0</v>
      </c>
      <c r="E463" s="23">
        <v>0</v>
      </c>
      <c r="F463" s="23">
        <v>0</v>
      </c>
    </row>
    <row r="464" spans="1:6">
      <c r="A464" s="100" t="s">
        <v>454</v>
      </c>
      <c r="B464" s="30" t="s">
        <v>272</v>
      </c>
      <c r="C464" s="24">
        <v>3092838</v>
      </c>
      <c r="D464" s="162">
        <v>1166658.53321638</v>
      </c>
      <c r="E464" s="23">
        <v>2231658.2892128713</v>
      </c>
      <c r="F464" s="23">
        <v>2298608.0378892575</v>
      </c>
    </row>
    <row r="465" spans="1:6">
      <c r="A465" s="100" t="s">
        <v>455</v>
      </c>
      <c r="B465" s="30" t="s">
        <v>276</v>
      </c>
      <c r="C465" s="24">
        <v>3896274</v>
      </c>
      <c r="D465" s="162">
        <v>0</v>
      </c>
      <c r="E465" s="23">
        <v>0</v>
      </c>
      <c r="F465" s="23">
        <v>0</v>
      </c>
    </row>
    <row r="466" spans="1:6">
      <c r="A466" s="100" t="s">
        <v>456</v>
      </c>
      <c r="B466" s="30" t="s">
        <v>278</v>
      </c>
      <c r="C466" s="24">
        <v>1484561</v>
      </c>
      <c r="D466" s="162">
        <v>1519995.1429128346</v>
      </c>
      <c r="E466" s="23">
        <v>1565594.9972002197</v>
      </c>
      <c r="F466" s="23">
        <v>1612562.8471162263</v>
      </c>
    </row>
    <row r="467" spans="1:6">
      <c r="A467" s="100">
        <v>2640503</v>
      </c>
      <c r="B467" s="30" t="s">
        <v>457</v>
      </c>
      <c r="C467" s="24">
        <v>20618568</v>
      </c>
      <c r="D467" s="162">
        <v>5000000</v>
      </c>
      <c r="E467" s="27">
        <v>5300000</v>
      </c>
      <c r="F467" s="27">
        <v>5309000</v>
      </c>
    </row>
    <row r="468" spans="1:6">
      <c r="A468" s="100" t="s">
        <v>458</v>
      </c>
      <c r="B468" s="30" t="s">
        <v>416</v>
      </c>
      <c r="C468" s="24">
        <v>1564824</v>
      </c>
      <c r="D468" s="162">
        <v>1602173.2215193238</v>
      </c>
      <c r="E468" s="23">
        <v>1650238.4181649035</v>
      </c>
      <c r="F468" s="23">
        <v>1699745.5707098506</v>
      </c>
    </row>
    <row r="469" spans="1:6">
      <c r="A469" s="100" t="s">
        <v>460</v>
      </c>
      <c r="B469" s="30" t="s">
        <v>294</v>
      </c>
      <c r="C469" s="24">
        <v>618568</v>
      </c>
      <c r="D469" s="162">
        <v>633332.30228766857</v>
      </c>
      <c r="E469" s="23">
        <v>652332.27135629859</v>
      </c>
      <c r="F469" s="23">
        <v>671902.23949698755</v>
      </c>
    </row>
    <row r="470" spans="1:6">
      <c r="A470" s="100" t="s">
        <v>461</v>
      </c>
      <c r="B470" s="30" t="s">
        <v>296</v>
      </c>
      <c r="C470" s="24">
        <v>989709</v>
      </c>
      <c r="D470" s="162">
        <v>1013331.0880158773</v>
      </c>
      <c r="E470" s="23">
        <v>1043731.0206563537</v>
      </c>
      <c r="F470" s="23">
        <v>1075042.9512760444</v>
      </c>
    </row>
    <row r="471" spans="1:6">
      <c r="A471" s="100" t="s">
        <v>462</v>
      </c>
      <c r="B471" s="30" t="s">
        <v>463</v>
      </c>
      <c r="C471" s="24">
        <v>618568</v>
      </c>
      <c r="D471" s="162">
        <v>0</v>
      </c>
      <c r="E471" s="23">
        <v>0</v>
      </c>
      <c r="F471" s="23">
        <v>0</v>
      </c>
    </row>
    <row r="472" spans="1:6">
      <c r="A472" s="100" t="s">
        <v>464</v>
      </c>
      <c r="B472" s="30" t="s">
        <v>304</v>
      </c>
      <c r="C472" s="24">
        <v>989709</v>
      </c>
      <c r="D472" s="162">
        <v>1013331.0880158773</v>
      </c>
      <c r="E472" s="23">
        <v>1043731.0206563537</v>
      </c>
      <c r="F472" s="23">
        <v>1075042.9512760444</v>
      </c>
    </row>
    <row r="473" spans="1:6">
      <c r="A473" s="101" t="s">
        <v>128</v>
      </c>
      <c r="B473" s="31"/>
      <c r="C473" s="33">
        <f t="shared" ref="C473:F473" si="16">SUM(C435:C472)</f>
        <v>66113463</v>
      </c>
      <c r="D473" s="163">
        <f t="shared" si="16"/>
        <v>43009583.377577163</v>
      </c>
      <c r="E473" s="32">
        <f t="shared" si="16"/>
        <v>45479870.878904484</v>
      </c>
      <c r="F473" s="32">
        <f t="shared" si="16"/>
        <v>46694267.005271614</v>
      </c>
    </row>
    <row r="474" spans="1:6">
      <c r="A474" s="101" t="s">
        <v>129</v>
      </c>
      <c r="B474" s="31"/>
      <c r="C474" s="33">
        <f>C473</f>
        <v>66113463</v>
      </c>
      <c r="D474" s="163">
        <f>D473</f>
        <v>43009583.377577163</v>
      </c>
      <c r="E474" s="32">
        <f>E473</f>
        <v>45479870.878904484</v>
      </c>
      <c r="F474" s="32">
        <f>F473</f>
        <v>46694267.005271614</v>
      </c>
    </row>
    <row r="475" spans="1:6">
      <c r="A475" s="102" t="s">
        <v>130</v>
      </c>
      <c r="B475" s="103"/>
      <c r="C475" s="33">
        <f t="shared" ref="C475:F475" si="17">C473+0</f>
        <v>66113463</v>
      </c>
      <c r="D475" s="163">
        <f t="shared" si="17"/>
        <v>43009583.377577163</v>
      </c>
      <c r="E475" s="104">
        <f t="shared" si="17"/>
        <v>45479870.878904484</v>
      </c>
      <c r="F475" s="104">
        <f t="shared" si="17"/>
        <v>46694267.005271614</v>
      </c>
    </row>
    <row r="476" spans="1:6">
      <c r="A476" s="100">
        <v>2</v>
      </c>
      <c r="B476" s="31" t="s">
        <v>465</v>
      </c>
      <c r="C476" s="24"/>
      <c r="D476" s="162"/>
      <c r="E476" s="23"/>
      <c r="F476" s="23"/>
    </row>
    <row r="477" spans="1:6">
      <c r="A477" s="100">
        <v>1</v>
      </c>
      <c r="B477" s="31" t="s">
        <v>466</v>
      </c>
      <c r="C477" s="24"/>
      <c r="D477" s="162"/>
      <c r="E477" s="23"/>
      <c r="F477" s="23"/>
    </row>
    <row r="478" spans="1:6">
      <c r="A478" s="100" t="s">
        <v>467</v>
      </c>
      <c r="B478" s="30" t="s">
        <v>136</v>
      </c>
      <c r="C478" s="24">
        <v>247426</v>
      </c>
      <c r="D478" s="162">
        <v>253332.02744847871</v>
      </c>
      <c r="E478" s="23">
        <v>260931.98827193308</v>
      </c>
      <c r="F478" s="23">
        <v>268759.9479200911</v>
      </c>
    </row>
    <row r="479" spans="1:6">
      <c r="A479" s="100" t="s">
        <v>468</v>
      </c>
      <c r="B479" s="30" t="s">
        <v>138</v>
      </c>
      <c r="C479" s="24">
        <v>225701</v>
      </c>
      <c r="D479" s="162">
        <v>231087.68761185833</v>
      </c>
      <c r="E479" s="23">
        <v>238020.31824021408</v>
      </c>
      <c r="F479" s="23">
        <v>245160.92778742051</v>
      </c>
    </row>
    <row r="480" spans="1:6">
      <c r="A480" s="100" t="s">
        <v>469</v>
      </c>
      <c r="B480" s="30" t="s">
        <v>100</v>
      </c>
      <c r="C480" s="24">
        <v>618568</v>
      </c>
      <c r="D480" s="162">
        <v>633332.30228766857</v>
      </c>
      <c r="E480" s="23">
        <v>652332.27135629859</v>
      </c>
      <c r="F480" s="23">
        <v>671902.23949698755</v>
      </c>
    </row>
    <row r="481" spans="1:6">
      <c r="A481" s="100" t="s">
        <v>470</v>
      </c>
      <c r="B481" s="30" t="s">
        <v>102</v>
      </c>
      <c r="C481" s="24">
        <v>800816</v>
      </c>
      <c r="D481" s="162">
        <v>819929.82111530495</v>
      </c>
      <c r="E481" s="23">
        <v>844527.71574876411</v>
      </c>
      <c r="F481" s="23">
        <v>869863.54722122708</v>
      </c>
    </row>
    <row r="482" spans="1:6">
      <c r="A482" s="100" t="s">
        <v>471</v>
      </c>
      <c r="B482" s="30" t="s">
        <v>142</v>
      </c>
      <c r="C482" s="24">
        <v>371140</v>
      </c>
      <c r="D482" s="162">
        <v>379998.78572820866</v>
      </c>
      <c r="E482" s="23">
        <v>391398.74930005491</v>
      </c>
      <c r="F482" s="23">
        <v>403140.71177905658</v>
      </c>
    </row>
    <row r="483" spans="1:6">
      <c r="A483" s="100" t="s">
        <v>472</v>
      </c>
      <c r="B483" s="30" t="s">
        <v>104</v>
      </c>
      <c r="C483" s="24">
        <v>2264313</v>
      </c>
      <c r="D483" s="162">
        <v>2318358.1696879487</v>
      </c>
      <c r="E483" s="23">
        <v>2387908.9147785874</v>
      </c>
      <c r="F483" s="23">
        <v>2459546.1822219449</v>
      </c>
    </row>
    <row r="484" spans="1:6">
      <c r="A484" s="100" t="s">
        <v>473</v>
      </c>
      <c r="B484" s="30" t="s">
        <v>106</v>
      </c>
      <c r="C484" s="24">
        <v>1855703</v>
      </c>
      <c r="D484" s="162">
        <v>1899995.4177520245</v>
      </c>
      <c r="E484" s="23">
        <v>1956995.2802845852</v>
      </c>
      <c r="F484" s="23">
        <v>2015705.1386931229</v>
      </c>
    </row>
    <row r="485" spans="1:6">
      <c r="A485" s="100" t="s">
        <v>474</v>
      </c>
      <c r="B485" s="30" t="s">
        <v>399</v>
      </c>
      <c r="C485" s="24">
        <v>523036</v>
      </c>
      <c r="D485" s="162">
        <v>535520.0474899438</v>
      </c>
      <c r="E485" s="23">
        <v>551585.64891464217</v>
      </c>
      <c r="F485" s="23">
        <v>568133.21838208148</v>
      </c>
    </row>
    <row r="486" spans="1:6">
      <c r="A486" s="100" t="s">
        <v>475</v>
      </c>
      <c r="B486" s="30" t="s">
        <v>401</v>
      </c>
      <c r="C486" s="24">
        <v>742281</v>
      </c>
      <c r="D486" s="162">
        <v>759997.57145641732</v>
      </c>
      <c r="E486" s="23">
        <v>782797.49860010983</v>
      </c>
      <c r="F486" s="23">
        <v>806281.42355811317</v>
      </c>
    </row>
    <row r="487" spans="1:6">
      <c r="A487" s="100" t="s">
        <v>476</v>
      </c>
      <c r="B487" s="30" t="s">
        <v>403</v>
      </c>
      <c r="C487" s="24">
        <v>2474270</v>
      </c>
      <c r="D487" s="162">
        <v>2533326.2309287121</v>
      </c>
      <c r="E487" s="23">
        <v>2609326.0178565737</v>
      </c>
      <c r="F487" s="23">
        <v>2687605.7983922712</v>
      </c>
    </row>
    <row r="488" spans="1:6">
      <c r="A488" s="100" t="s">
        <v>477</v>
      </c>
      <c r="B488" s="30" t="s">
        <v>194</v>
      </c>
      <c r="C488" s="24">
        <v>1608275</v>
      </c>
      <c r="D488" s="162">
        <v>1646661.9011925648</v>
      </c>
      <c r="E488" s="23">
        <v>1696061.7582283418</v>
      </c>
      <c r="F488" s="23">
        <v>1746943.6109751922</v>
      </c>
    </row>
    <row r="489" spans="1:6">
      <c r="A489" s="100" t="s">
        <v>478</v>
      </c>
      <c r="B489" s="30" t="s">
        <v>198</v>
      </c>
      <c r="C489" s="24">
        <v>6804243</v>
      </c>
      <c r="D489" s="162">
        <v>3966647.8796094502</v>
      </c>
      <c r="E489" s="23">
        <v>7175647.3159977319</v>
      </c>
      <c r="F489" s="23">
        <v>7390916.7354776636</v>
      </c>
    </row>
    <row r="490" spans="1:6">
      <c r="A490" s="100" t="s">
        <v>479</v>
      </c>
      <c r="B490" s="30" t="s">
        <v>405</v>
      </c>
      <c r="C490" s="24">
        <v>4593834</v>
      </c>
      <c r="D490" s="162">
        <v>7703480.6302163601</v>
      </c>
      <c r="E490" s="23">
        <v>4844585.0491228541</v>
      </c>
      <c r="F490" s="23">
        <v>4989922.6005965397</v>
      </c>
    </row>
    <row r="491" spans="1:6">
      <c r="A491" s="100" t="s">
        <v>480</v>
      </c>
      <c r="B491" s="30" t="s">
        <v>206</v>
      </c>
      <c r="C491" s="24">
        <v>473129</v>
      </c>
      <c r="D491" s="162">
        <v>484421.20417131821</v>
      </c>
      <c r="E491" s="23">
        <v>498953.84029645775</v>
      </c>
      <c r="F491" s="23">
        <v>513922.45550535148</v>
      </c>
    </row>
    <row r="492" spans="1:6">
      <c r="A492" s="100" t="s">
        <v>481</v>
      </c>
      <c r="B492" s="30" t="s">
        <v>439</v>
      </c>
      <c r="C492" s="24">
        <v>618568</v>
      </c>
      <c r="D492" s="162">
        <v>633332.30228766857</v>
      </c>
      <c r="E492" s="23">
        <v>652332.27135629859</v>
      </c>
      <c r="F492" s="23">
        <v>671902.23949698755</v>
      </c>
    </row>
    <row r="493" spans="1:6">
      <c r="A493" s="100" t="s">
        <v>482</v>
      </c>
      <c r="B493" s="30" t="s">
        <v>210</v>
      </c>
      <c r="C493" s="24">
        <v>400409</v>
      </c>
      <c r="D493" s="162">
        <v>409965.65511314303</v>
      </c>
      <c r="E493" s="23">
        <v>422264.62476653734</v>
      </c>
      <c r="F493" s="23">
        <v>434932.56350953347</v>
      </c>
    </row>
    <row r="494" spans="1:6">
      <c r="A494" s="100" t="s">
        <v>483</v>
      </c>
      <c r="B494" s="30" t="s">
        <v>224</v>
      </c>
      <c r="C494" s="24">
        <v>764008</v>
      </c>
      <c r="D494" s="162">
        <v>782243.40040401893</v>
      </c>
      <c r="E494" s="23">
        <v>805710.70241613954</v>
      </c>
      <c r="F494" s="23">
        <v>829882.02348862379</v>
      </c>
    </row>
    <row r="495" spans="1:6">
      <c r="A495" s="100" t="s">
        <v>484</v>
      </c>
      <c r="B495" s="30" t="s">
        <v>226</v>
      </c>
      <c r="C495" s="24">
        <v>371140</v>
      </c>
      <c r="D495" s="162">
        <v>379998.78572820866</v>
      </c>
      <c r="E495" s="23">
        <v>391398.74930005491</v>
      </c>
      <c r="F495" s="23">
        <v>403140.71177905658</v>
      </c>
    </row>
    <row r="496" spans="1:6">
      <c r="A496" s="100" t="s">
        <v>485</v>
      </c>
      <c r="B496" s="30" t="s">
        <v>232</v>
      </c>
      <c r="C496" s="24">
        <v>538306</v>
      </c>
      <c r="D496" s="162">
        <v>551154.22368117946</v>
      </c>
      <c r="E496" s="23">
        <v>567688.85039161483</v>
      </c>
      <c r="F496" s="23">
        <v>584719.51590336324</v>
      </c>
    </row>
    <row r="497" spans="1:6">
      <c r="A497" s="100" t="s">
        <v>486</v>
      </c>
      <c r="B497" s="30" t="s">
        <v>150</v>
      </c>
      <c r="C497" s="24">
        <v>371140</v>
      </c>
      <c r="D497" s="162">
        <v>379998.78572820866</v>
      </c>
      <c r="E497" s="23">
        <v>391398.74930005491</v>
      </c>
      <c r="F497" s="23">
        <v>403140.71177905658</v>
      </c>
    </row>
    <row r="498" spans="1:6">
      <c r="A498" s="100" t="s">
        <v>487</v>
      </c>
      <c r="B498" s="30" t="s">
        <v>119</v>
      </c>
      <c r="C498" s="24">
        <v>400409</v>
      </c>
      <c r="D498" s="162">
        <v>409965.65511314303</v>
      </c>
      <c r="E498" s="23">
        <v>422264.62476653734</v>
      </c>
      <c r="F498" s="23">
        <v>434932.56350953347</v>
      </c>
    </row>
    <row r="499" spans="1:6">
      <c r="A499" s="100" t="s">
        <v>488</v>
      </c>
      <c r="B499" s="30" t="s">
        <v>407</v>
      </c>
      <c r="C499" s="24">
        <v>742900</v>
      </c>
      <c r="D499" s="162">
        <v>760631.93273439305</v>
      </c>
      <c r="E499" s="23">
        <v>783450.89071642491</v>
      </c>
      <c r="F499" s="23">
        <v>806954.41743791767</v>
      </c>
    </row>
    <row r="500" spans="1:6">
      <c r="A500" s="100" t="s">
        <v>489</v>
      </c>
      <c r="B500" s="30" t="s">
        <v>254</v>
      </c>
      <c r="C500" s="24">
        <v>225704</v>
      </c>
      <c r="D500" s="162">
        <v>231087.68761185833</v>
      </c>
      <c r="E500" s="23">
        <v>238020.31824021408</v>
      </c>
      <c r="F500" s="23">
        <v>245160.92778742051</v>
      </c>
    </row>
    <row r="501" spans="1:6">
      <c r="A501" s="100" t="s">
        <v>490</v>
      </c>
      <c r="B501" s="30" t="s">
        <v>408</v>
      </c>
      <c r="C501" s="24">
        <v>254969</v>
      </c>
      <c r="D501" s="162">
        <v>261054.55699679267</v>
      </c>
      <c r="E501" s="23">
        <v>268886.19370669645</v>
      </c>
      <c r="F501" s="23">
        <v>276952.77951789735</v>
      </c>
    </row>
    <row r="502" spans="1:6" ht="31">
      <c r="A502" s="100" t="s">
        <v>491</v>
      </c>
      <c r="B502" s="30" t="s">
        <v>409</v>
      </c>
      <c r="C502" s="24">
        <v>3463979</v>
      </c>
      <c r="D502" s="162">
        <v>5546657.3189445902</v>
      </c>
      <c r="E502" s="23">
        <v>5653057.0385129303</v>
      </c>
      <c r="F502" s="23">
        <v>5762648.7496683197</v>
      </c>
    </row>
    <row r="503" spans="1:6">
      <c r="A503" s="100" t="s">
        <v>492</v>
      </c>
      <c r="B503" s="30" t="s">
        <v>257</v>
      </c>
      <c r="C503" s="24">
        <v>1054887</v>
      </c>
      <c r="D503" s="162">
        <v>6080065.59663672</v>
      </c>
      <c r="E503" s="23">
        <v>6112467.5645358199</v>
      </c>
      <c r="F503" s="23">
        <v>6145841.5914719002</v>
      </c>
    </row>
    <row r="504" spans="1:6">
      <c r="A504" s="100" t="s">
        <v>493</v>
      </c>
      <c r="B504" s="30" t="s">
        <v>261</v>
      </c>
      <c r="C504" s="24">
        <v>1419384</v>
      </c>
      <c r="D504" s="162">
        <v>1453262.1234029734</v>
      </c>
      <c r="E504" s="23">
        <v>1496859.9871050627</v>
      </c>
      <c r="F504" s="23">
        <v>1541765.7867182146</v>
      </c>
    </row>
    <row r="505" spans="1:6">
      <c r="A505" s="100" t="s">
        <v>494</v>
      </c>
      <c r="B505" s="30" t="s">
        <v>411</v>
      </c>
      <c r="C505" s="24">
        <v>618568</v>
      </c>
      <c r="D505" s="162">
        <v>633332.30228766857</v>
      </c>
      <c r="E505" s="23">
        <v>652332.27135629859</v>
      </c>
      <c r="F505" s="23">
        <v>671902.23949698755</v>
      </c>
    </row>
    <row r="506" spans="1:6">
      <c r="A506" s="100" t="s">
        <v>495</v>
      </c>
      <c r="B506" s="30" t="s">
        <v>267</v>
      </c>
      <c r="C506" s="24">
        <v>309283</v>
      </c>
      <c r="D506" s="162">
        <v>316665.40658834367</v>
      </c>
      <c r="E506" s="23">
        <v>326165.36878599401</v>
      </c>
      <c r="F506" s="23">
        <v>335950.32984957384</v>
      </c>
    </row>
    <row r="507" spans="1:6">
      <c r="A507" s="100" t="s">
        <v>496</v>
      </c>
      <c r="B507" s="30" t="s">
        <v>270</v>
      </c>
      <c r="C507" s="24">
        <v>12371352</v>
      </c>
      <c r="D507" s="162">
        <v>9607560.5241987258</v>
      </c>
      <c r="E507" s="23">
        <v>10572073.597634321</v>
      </c>
      <c r="F507" s="23">
        <v>10889235.805563349</v>
      </c>
    </row>
    <row r="508" spans="1:6">
      <c r="A508" s="100" t="s">
        <v>497</v>
      </c>
      <c r="B508" s="30" t="s">
        <v>383</v>
      </c>
      <c r="C508" s="24">
        <v>618568</v>
      </c>
      <c r="D508" s="162">
        <v>0</v>
      </c>
      <c r="E508" s="23">
        <v>0</v>
      </c>
      <c r="F508" s="23">
        <v>0</v>
      </c>
    </row>
    <row r="509" spans="1:6">
      <c r="A509" s="100" t="s">
        <v>498</v>
      </c>
      <c r="B509" s="30" t="s">
        <v>272</v>
      </c>
      <c r="C509" s="24">
        <v>1237135</v>
      </c>
      <c r="D509" s="162">
        <v>1266663.115464356</v>
      </c>
      <c r="E509" s="23">
        <v>1304663.0089282868</v>
      </c>
      <c r="F509" s="23">
        <v>1343802.8991961356</v>
      </c>
    </row>
    <row r="510" spans="1:6">
      <c r="A510" s="100" t="s">
        <v>499</v>
      </c>
      <c r="B510" s="30" t="s">
        <v>276</v>
      </c>
      <c r="C510" s="24">
        <v>6185675</v>
      </c>
      <c r="D510" s="162">
        <v>0</v>
      </c>
      <c r="E510" s="23">
        <v>0</v>
      </c>
      <c r="F510" s="23">
        <v>0</v>
      </c>
    </row>
    <row r="511" spans="1:6">
      <c r="A511" s="100" t="s">
        <v>500</v>
      </c>
      <c r="B511" s="30" t="s">
        <v>278</v>
      </c>
      <c r="C511" s="24">
        <v>1529809</v>
      </c>
      <c r="D511" s="162">
        <v>1566322.8746478125</v>
      </c>
      <c r="E511" s="23">
        <v>1613312.5608872469</v>
      </c>
      <c r="F511" s="23">
        <v>1661711.9377138643</v>
      </c>
    </row>
    <row r="512" spans="1:6">
      <c r="A512" s="100" t="s">
        <v>501</v>
      </c>
      <c r="B512" s="30" t="s">
        <v>416</v>
      </c>
      <c r="C512" s="24">
        <v>5195968</v>
      </c>
      <c r="D512" s="162">
        <v>2319985.9784168801</v>
      </c>
      <c r="E512" s="23">
        <v>2389585.5577693866</v>
      </c>
      <c r="F512" s="23">
        <v>2461273.1245024684</v>
      </c>
    </row>
    <row r="513" spans="1:6">
      <c r="A513" s="100" t="s">
        <v>502</v>
      </c>
      <c r="B513" s="30" t="s">
        <v>294</v>
      </c>
      <c r="C513" s="24">
        <v>982168</v>
      </c>
      <c r="D513" s="162">
        <v>1005610.0475785445</v>
      </c>
      <c r="E513" s="23">
        <v>1035778.3490059008</v>
      </c>
      <c r="F513" s="23">
        <v>1066851.6994760779</v>
      </c>
    </row>
    <row r="514" spans="1:6">
      <c r="A514" s="100" t="s">
        <v>503</v>
      </c>
      <c r="B514" s="30" t="s">
        <v>296</v>
      </c>
      <c r="C514" s="24">
        <v>1673454</v>
      </c>
      <c r="D514" s="162">
        <v>1713396.4098134069</v>
      </c>
      <c r="E514" s="23">
        <v>1764798.3021078091</v>
      </c>
      <c r="F514" s="23">
        <v>1817742.2511710434</v>
      </c>
    </row>
    <row r="515" spans="1:6">
      <c r="A515" s="100" t="s">
        <v>504</v>
      </c>
      <c r="B515" s="30" t="s">
        <v>304</v>
      </c>
      <c r="C515" s="24">
        <v>3023344</v>
      </c>
      <c r="D515" s="162">
        <v>4586520.7394592334</v>
      </c>
      <c r="E515" s="23">
        <v>4724116.3616430108</v>
      </c>
      <c r="F515" s="23">
        <v>2865839.8524923008</v>
      </c>
    </row>
    <row r="516" spans="1:6">
      <c r="A516" s="101" t="s">
        <v>128</v>
      </c>
      <c r="B516" s="31"/>
      <c r="C516" s="33">
        <f t="shared" ref="C516:F516" si="18">SUM(C478:C515)</f>
        <v>67973862</v>
      </c>
      <c r="D516" s="163">
        <f t="shared" si="18"/>
        <v>65061565.099534124</v>
      </c>
      <c r="E516" s="32">
        <f t="shared" si="18"/>
        <v>67479698.310229793</v>
      </c>
      <c r="F516" s="32">
        <f t="shared" si="18"/>
        <v>67294089.259536684</v>
      </c>
    </row>
    <row r="517" spans="1:6">
      <c r="A517" s="101" t="s">
        <v>151</v>
      </c>
      <c r="B517" s="31"/>
      <c r="C517" s="33">
        <f t="shared" ref="C517:D518" si="19">C516</f>
        <v>67973862</v>
      </c>
      <c r="D517" s="163">
        <f t="shared" si="19"/>
        <v>65061565.099534124</v>
      </c>
      <c r="E517" s="32">
        <f>E516</f>
        <v>67479698.310229793</v>
      </c>
      <c r="F517" s="32">
        <f>F516</f>
        <v>67294089.259536684</v>
      </c>
    </row>
    <row r="518" spans="1:6">
      <c r="A518" s="105" t="s">
        <v>152</v>
      </c>
      <c r="B518" s="106"/>
      <c r="C518" s="33">
        <f t="shared" si="19"/>
        <v>67973862</v>
      </c>
      <c r="D518" s="163">
        <f t="shared" si="19"/>
        <v>65061565.099534124</v>
      </c>
      <c r="E518" s="33">
        <f>E517</f>
        <v>67479698.310229793</v>
      </c>
      <c r="F518" s="33">
        <f>F517</f>
        <v>67294089.259536684</v>
      </c>
    </row>
    <row r="519" spans="1:6">
      <c r="A519" s="101">
        <v>3</v>
      </c>
      <c r="B519" s="31" t="s">
        <v>505</v>
      </c>
      <c r="C519" s="24"/>
      <c r="D519" s="162"/>
      <c r="E519" s="23"/>
      <c r="F519" s="23"/>
    </row>
    <row r="520" spans="1:6">
      <c r="A520" s="101">
        <v>1</v>
      </c>
      <c r="B520" s="31" t="s">
        <v>505</v>
      </c>
      <c r="C520" s="24"/>
      <c r="D520" s="162"/>
      <c r="E520" s="23"/>
      <c r="F520" s="23"/>
    </row>
    <row r="521" spans="1:6">
      <c r="A521" s="100" t="s">
        <v>506</v>
      </c>
      <c r="B521" s="30" t="s">
        <v>136</v>
      </c>
      <c r="C521" s="24">
        <v>371140.36219942232</v>
      </c>
      <c r="D521" s="162">
        <v>379998.78572820866</v>
      </c>
      <c r="E521" s="23">
        <v>391398.74930005491</v>
      </c>
      <c r="F521" s="23">
        <v>403140.71177905658</v>
      </c>
    </row>
    <row r="522" spans="1:6">
      <c r="A522" s="100" t="s">
        <v>507</v>
      </c>
      <c r="B522" s="30" t="s">
        <v>138</v>
      </c>
      <c r="C522" s="24">
        <v>284541.18675243208</v>
      </c>
      <c r="D522" s="162">
        <v>291332.65057679021</v>
      </c>
      <c r="E522" s="23">
        <v>300072.63009409391</v>
      </c>
      <c r="F522" s="23">
        <v>309074.80899691675</v>
      </c>
    </row>
    <row r="523" spans="1:6">
      <c r="A523" s="100" t="s">
        <v>508</v>
      </c>
      <c r="B523" s="30" t="s">
        <v>100</v>
      </c>
      <c r="C523" s="24">
        <v>618568.23993053718</v>
      </c>
      <c r="D523" s="162">
        <v>633332.30228766857</v>
      </c>
      <c r="E523" s="23">
        <v>652332.27135629859</v>
      </c>
      <c r="F523" s="23">
        <v>671902.23949698755</v>
      </c>
    </row>
    <row r="524" spans="1:6">
      <c r="A524" s="100" t="s">
        <v>509</v>
      </c>
      <c r="B524" s="30" t="s">
        <v>102</v>
      </c>
      <c r="C524" s="24">
        <v>5567108.3417858342</v>
      </c>
      <c r="D524" s="162">
        <v>3690423.8943426148</v>
      </c>
      <c r="E524" s="23">
        <v>3801136.6111728936</v>
      </c>
      <c r="F524" s="23">
        <v>3915170.7095080805</v>
      </c>
    </row>
    <row r="525" spans="1:6">
      <c r="A525" s="100" t="s">
        <v>510</v>
      </c>
      <c r="B525" s="30" t="s">
        <v>142</v>
      </c>
      <c r="C525" s="24">
        <v>371140.36219942232</v>
      </c>
      <c r="D525" s="162">
        <v>379998.78572820866</v>
      </c>
      <c r="E525" s="23">
        <v>391398.74930005491</v>
      </c>
      <c r="F525" s="23">
        <v>403140.71177905658</v>
      </c>
    </row>
    <row r="526" spans="1:6">
      <c r="A526" s="100" t="s">
        <v>511</v>
      </c>
      <c r="B526" s="30" t="s">
        <v>104</v>
      </c>
      <c r="C526" s="24">
        <v>3694704.2327716053</v>
      </c>
      <c r="D526" s="162">
        <v>2782889.8849963699</v>
      </c>
      <c r="E526" s="23">
        <v>2866376.581546261</v>
      </c>
      <c r="F526" s="23">
        <v>2952367.8789926488</v>
      </c>
    </row>
    <row r="527" spans="1:6">
      <c r="A527" s="100" t="s">
        <v>512</v>
      </c>
      <c r="B527" s="30" t="s">
        <v>106</v>
      </c>
      <c r="C527" s="24">
        <v>3682827.6248294436</v>
      </c>
      <c r="D527" s="162">
        <v>3770729.8047241862</v>
      </c>
      <c r="E527" s="23">
        <v>3883851.6988659119</v>
      </c>
      <c r="F527" s="23">
        <v>4000367.2498318893</v>
      </c>
    </row>
    <row r="528" spans="1:6">
      <c r="A528" s="100" t="s">
        <v>513</v>
      </c>
      <c r="B528" s="30" t="s">
        <v>399</v>
      </c>
      <c r="C528" s="24">
        <v>932799.49214112316</v>
      </c>
      <c r="D528" s="162">
        <v>955063.66443393053</v>
      </c>
      <c r="E528" s="23">
        <v>983715.57436694845</v>
      </c>
      <c r="F528" s="23">
        <v>1013227.0415979569</v>
      </c>
    </row>
    <row r="529" spans="1:6">
      <c r="A529" s="100" t="s">
        <v>514</v>
      </c>
      <c r="B529" s="30" t="s">
        <v>401</v>
      </c>
      <c r="C529" s="24">
        <v>3699404.8446830753</v>
      </c>
      <c r="D529" s="162">
        <v>3787702.691687488</v>
      </c>
      <c r="E529" s="23">
        <v>3901333.7724381126</v>
      </c>
      <c r="F529" s="23">
        <v>4018373.785611256</v>
      </c>
    </row>
    <row r="530" spans="1:6">
      <c r="A530" s="100" t="s">
        <v>515</v>
      </c>
      <c r="B530" s="30" t="s">
        <v>403</v>
      </c>
      <c r="C530" s="24">
        <v>3909597.244023887</v>
      </c>
      <c r="D530" s="162">
        <v>2002911.9889072001</v>
      </c>
      <c r="E530" s="23">
        <v>2062999.348574416</v>
      </c>
      <c r="F530" s="23">
        <v>2124889.3290316486</v>
      </c>
    </row>
    <row r="531" spans="1:6">
      <c r="A531" s="100" t="s">
        <v>516</v>
      </c>
      <c r="B531" s="30" t="s">
        <v>194</v>
      </c>
      <c r="C531" s="24">
        <v>22446980.8698457</v>
      </c>
      <c r="D531" s="162">
        <v>20221429.375182498</v>
      </c>
      <c r="E531" s="23">
        <v>20828072.256437972</v>
      </c>
      <c r="F531" s="23">
        <v>20852914.42413111</v>
      </c>
    </row>
    <row r="532" spans="1:6">
      <c r="A532" s="100" t="s">
        <v>517</v>
      </c>
      <c r="B532" s="30" t="s">
        <v>198</v>
      </c>
      <c r="C532" s="24">
        <v>2474270.0509276488</v>
      </c>
      <c r="D532" s="162">
        <v>2533326.2309287121</v>
      </c>
      <c r="E532" s="23">
        <v>2609326.0178565737</v>
      </c>
      <c r="F532" s="23">
        <v>2687605.7983922712</v>
      </c>
    </row>
    <row r="533" spans="1:6">
      <c r="A533" s="100" t="s">
        <v>518</v>
      </c>
      <c r="B533" s="30" t="s">
        <v>405</v>
      </c>
      <c r="C533" s="24">
        <v>2474270.0509276488</v>
      </c>
      <c r="D533" s="162">
        <v>2533326.2309287121</v>
      </c>
      <c r="E533" s="23">
        <v>2609326.0178565737</v>
      </c>
      <c r="F533" s="23">
        <v>2687605.7983922712</v>
      </c>
    </row>
    <row r="534" spans="1:6">
      <c r="A534" s="100" t="s">
        <v>519</v>
      </c>
      <c r="B534" s="30" t="s">
        <v>206</v>
      </c>
      <c r="C534" s="24">
        <v>618568.23993053718</v>
      </c>
      <c r="D534" s="162">
        <v>633332.30228766857</v>
      </c>
      <c r="E534" s="23">
        <v>652332.27135629859</v>
      </c>
      <c r="F534" s="23">
        <v>671902.23949698755</v>
      </c>
    </row>
    <row r="535" spans="1:6">
      <c r="A535" s="100" t="s">
        <v>520</v>
      </c>
      <c r="B535" s="30" t="s">
        <v>439</v>
      </c>
      <c r="C535" s="24">
        <v>1674091.2264100793</v>
      </c>
      <c r="D535" s="162">
        <v>1714048.6404231566</v>
      </c>
      <c r="E535" s="23">
        <v>1765470.0996358513</v>
      </c>
      <c r="F535" s="23">
        <v>1818434.2026249268</v>
      </c>
    </row>
    <row r="536" spans="1:6">
      <c r="A536" s="100" t="s">
        <v>521</v>
      </c>
      <c r="B536" s="30" t="s">
        <v>210</v>
      </c>
      <c r="C536" s="24">
        <v>1237135.0254638244</v>
      </c>
      <c r="D536" s="162">
        <v>1266663.115464356</v>
      </c>
      <c r="E536" s="23">
        <v>1304663.0089282868</v>
      </c>
      <c r="F536" s="23">
        <v>1343802.8991961356</v>
      </c>
    </row>
    <row r="537" spans="1:6">
      <c r="A537" s="100" t="s">
        <v>522</v>
      </c>
      <c r="B537" s="30" t="s">
        <v>224</v>
      </c>
      <c r="C537" s="24">
        <v>1557578.0083284604</v>
      </c>
      <c r="D537" s="162">
        <v>1594754.4706111671</v>
      </c>
      <c r="E537" s="23">
        <v>1642597.1047295022</v>
      </c>
      <c r="F537" s="23">
        <v>1691875.0178713873</v>
      </c>
    </row>
    <row r="538" spans="1:6">
      <c r="A538" s="100" t="s">
        <v>523</v>
      </c>
      <c r="B538" s="30" t="s">
        <v>226</v>
      </c>
      <c r="C538" s="24">
        <v>989708.6021299595</v>
      </c>
      <c r="D538" s="162">
        <v>1013331.0880158773</v>
      </c>
      <c r="E538" s="23">
        <v>1043731.0206563537</v>
      </c>
      <c r="F538" s="23">
        <v>1075042.9512760444</v>
      </c>
    </row>
    <row r="539" spans="1:6">
      <c r="A539" s="100" t="s">
        <v>524</v>
      </c>
      <c r="B539" s="30" t="s">
        <v>232</v>
      </c>
      <c r="C539" s="24">
        <v>618568.23993053718</v>
      </c>
      <c r="D539" s="162">
        <v>633332.30228766857</v>
      </c>
      <c r="E539" s="23">
        <v>652332.27135629859</v>
      </c>
      <c r="F539" s="23">
        <v>671902.23949698755</v>
      </c>
    </row>
    <row r="540" spans="1:6">
      <c r="A540" s="100" t="s">
        <v>525</v>
      </c>
      <c r="B540" s="30" t="s">
        <v>150</v>
      </c>
      <c r="C540" s="24">
        <v>1237135.0254638244</v>
      </c>
      <c r="D540" s="162">
        <v>1266663.115464356</v>
      </c>
      <c r="E540" s="23">
        <v>1304663.0089282868</v>
      </c>
      <c r="F540" s="23">
        <v>1343802.8991961356</v>
      </c>
    </row>
    <row r="541" spans="1:6">
      <c r="A541" s="100" t="s">
        <v>526</v>
      </c>
      <c r="B541" s="30" t="s">
        <v>119</v>
      </c>
      <c r="C541" s="24">
        <v>618568.23993053718</v>
      </c>
      <c r="D541" s="162">
        <v>633332.30228766857</v>
      </c>
      <c r="E541" s="23">
        <v>652332.27135629859</v>
      </c>
      <c r="F541" s="23">
        <v>671902.23949698755</v>
      </c>
    </row>
    <row r="542" spans="1:6">
      <c r="A542" s="100" t="s">
        <v>527</v>
      </c>
      <c r="B542" s="30" t="s">
        <v>407</v>
      </c>
      <c r="C542" s="24">
        <v>1113421.0865982668</v>
      </c>
      <c r="D542" s="162">
        <v>1139996.3571846259</v>
      </c>
      <c r="E542" s="23">
        <v>1174196.2479001647</v>
      </c>
      <c r="F542" s="23">
        <v>1209422.1353371697</v>
      </c>
    </row>
    <row r="543" spans="1:6">
      <c r="A543" s="100" t="s">
        <v>528</v>
      </c>
      <c r="B543" s="30" t="s">
        <v>254</v>
      </c>
      <c r="C543" s="24">
        <v>327688.78996331932</v>
      </c>
      <c r="D543" s="162">
        <v>335510.10605496785</v>
      </c>
      <c r="E543" s="23">
        <v>345575.40923661692</v>
      </c>
      <c r="F543" s="23">
        <v>355942.67151371541</v>
      </c>
    </row>
    <row r="544" spans="1:6">
      <c r="A544" s="100" t="s">
        <v>529</v>
      </c>
      <c r="B544" s="30" t="s">
        <v>408</v>
      </c>
      <c r="C544" s="24">
        <v>1237135.0254638244</v>
      </c>
      <c r="D544" s="162">
        <v>1266663.115464356</v>
      </c>
      <c r="E544" s="23">
        <v>1304663.0089282868</v>
      </c>
      <c r="F544" s="23">
        <v>1343802.8991961356</v>
      </c>
    </row>
    <row r="545" spans="1:6" ht="31">
      <c r="A545" s="100" t="s">
        <v>530</v>
      </c>
      <c r="B545" s="30" t="s">
        <v>409</v>
      </c>
      <c r="C545" s="24">
        <v>1633019.0480747079</v>
      </c>
      <c r="D545" s="162">
        <v>1671996.1463150992</v>
      </c>
      <c r="E545" s="23">
        <v>1722156.0307045523</v>
      </c>
      <c r="F545" s="23">
        <v>1773820.7116256889</v>
      </c>
    </row>
    <row r="546" spans="1:6">
      <c r="A546" s="100" t="s">
        <v>531</v>
      </c>
      <c r="B546" s="30" t="s">
        <v>257</v>
      </c>
      <c r="C546" s="24">
        <v>1360848.9643293817</v>
      </c>
      <c r="D546" s="162">
        <v>1393329.8737440859</v>
      </c>
      <c r="E546" s="23">
        <v>1435129.7699564085</v>
      </c>
      <c r="F546" s="23">
        <v>1478183.6630551009</v>
      </c>
    </row>
    <row r="547" spans="1:6">
      <c r="A547" s="100" t="s">
        <v>532</v>
      </c>
      <c r="B547" s="30" t="s">
        <v>261</v>
      </c>
      <c r="C547" s="24">
        <v>1855703.2653943612</v>
      </c>
      <c r="D547" s="162">
        <v>1899995.4177520245</v>
      </c>
      <c r="E547" s="23">
        <v>1956995.2802845852</v>
      </c>
      <c r="F547" s="23">
        <v>2015705.1386931229</v>
      </c>
    </row>
    <row r="548" spans="1:6">
      <c r="A548" s="100" t="s">
        <v>533</v>
      </c>
      <c r="B548" s="30" t="s">
        <v>411</v>
      </c>
      <c r="C548" s="24">
        <v>1237135.0254638244</v>
      </c>
      <c r="D548" s="162">
        <v>1266663.115464356</v>
      </c>
      <c r="E548" s="23">
        <v>1304663.0089282868</v>
      </c>
      <c r="F548" s="23">
        <v>1343802.8991961356</v>
      </c>
    </row>
    <row r="549" spans="1:6">
      <c r="A549" s="100" t="s">
        <v>534</v>
      </c>
      <c r="B549" s="30" t="s">
        <v>267</v>
      </c>
      <c r="C549" s="24">
        <v>340212.60468165786</v>
      </c>
      <c r="D549" s="162">
        <v>348332.84071376675</v>
      </c>
      <c r="E549" s="23">
        <v>358782.82593517978</v>
      </c>
      <c r="F549" s="23">
        <v>369546.31071323517</v>
      </c>
    </row>
    <row r="550" spans="1:6">
      <c r="A550" s="100" t="s">
        <v>535</v>
      </c>
      <c r="B550" s="30" t="s">
        <v>270</v>
      </c>
      <c r="C550" s="24">
        <v>6622301.1800896637</v>
      </c>
      <c r="D550" s="162">
        <v>8720348.7776655536</v>
      </c>
      <c r="E550" s="23">
        <v>8981959.2409955207</v>
      </c>
      <c r="F550" s="23">
        <v>9151418.0182253867</v>
      </c>
    </row>
    <row r="551" spans="1:6">
      <c r="A551" s="100" t="s">
        <v>536</v>
      </c>
      <c r="B551" s="30" t="s">
        <v>1761</v>
      </c>
      <c r="C551" s="24">
        <v>1113421.0865982668</v>
      </c>
      <c r="D551" s="162">
        <v>0</v>
      </c>
      <c r="E551" s="23">
        <v>0</v>
      </c>
      <c r="F551" s="23">
        <v>0</v>
      </c>
    </row>
    <row r="552" spans="1:6">
      <c r="A552" s="100" t="s">
        <v>537</v>
      </c>
      <c r="B552" s="30" t="s">
        <v>272</v>
      </c>
      <c r="C552" s="24">
        <v>8288804.8160473481</v>
      </c>
      <c r="D552" s="162">
        <v>2486643.02252228</v>
      </c>
      <c r="E552" s="23">
        <v>2561242.3131979485</v>
      </c>
      <c r="F552" s="23">
        <v>2638079.5825938871</v>
      </c>
    </row>
    <row r="553" spans="1:6">
      <c r="A553" s="100" t="s">
        <v>538</v>
      </c>
      <c r="B553" s="30" t="s">
        <v>276</v>
      </c>
      <c r="C553" s="24">
        <v>3711405.0763914729</v>
      </c>
      <c r="D553" s="162">
        <v>0</v>
      </c>
      <c r="E553" s="23">
        <v>0</v>
      </c>
      <c r="F553" s="23">
        <v>0</v>
      </c>
    </row>
    <row r="554" spans="1:6">
      <c r="A554" s="100" t="s">
        <v>539</v>
      </c>
      <c r="B554" s="30" t="s">
        <v>278</v>
      </c>
      <c r="C554" s="24">
        <v>3092838.2908581859</v>
      </c>
      <c r="D554" s="162">
        <v>3166658.5332163805</v>
      </c>
      <c r="E554" s="23">
        <v>3261658.2892128718</v>
      </c>
      <c r="F554" s="23">
        <v>3359508.037889258</v>
      </c>
    </row>
    <row r="555" spans="1:6">
      <c r="A555" s="100" t="s">
        <v>591</v>
      </c>
      <c r="B555" s="30" t="s">
        <v>459</v>
      </c>
      <c r="C555" s="24">
        <v>13482303.643425647</v>
      </c>
      <c r="D555" s="162">
        <v>10187206.010991501</v>
      </c>
      <c r="E555" s="23">
        <v>10492822.191321246</v>
      </c>
      <c r="F555" s="23">
        <v>10807606.857060883</v>
      </c>
    </row>
    <row r="556" spans="1:6">
      <c r="A556" s="100" t="s">
        <v>540</v>
      </c>
      <c r="B556" s="30" t="s">
        <v>416</v>
      </c>
      <c r="C556" s="24">
        <v>1237135.0254638244</v>
      </c>
      <c r="D556" s="162">
        <v>1266663.115464356</v>
      </c>
      <c r="E556" s="23">
        <v>1304663.0089282868</v>
      </c>
      <c r="F556" s="23">
        <v>1343802.8991961356</v>
      </c>
    </row>
    <row r="557" spans="1:6">
      <c r="A557" s="100" t="s">
        <v>541</v>
      </c>
      <c r="B557" s="30" t="s">
        <v>294</v>
      </c>
      <c r="C557" s="24">
        <v>618568.23993053718</v>
      </c>
      <c r="D557" s="162">
        <v>633332.30228766857</v>
      </c>
      <c r="E557" s="23">
        <v>652332.27135629859</v>
      </c>
      <c r="F557" s="23">
        <v>671902.23949698755</v>
      </c>
    </row>
    <row r="558" spans="1:6">
      <c r="A558" s="100" t="s">
        <v>542</v>
      </c>
      <c r="B558" s="30" t="s">
        <v>296</v>
      </c>
      <c r="C558" s="24">
        <v>618568.23993053718</v>
      </c>
      <c r="D558" s="162">
        <v>633332.30228766857</v>
      </c>
      <c r="E558" s="23">
        <v>652332.27135629859</v>
      </c>
      <c r="F558" s="23">
        <v>671902.23949698755</v>
      </c>
    </row>
    <row r="559" spans="1:6">
      <c r="A559" s="100" t="s">
        <v>543</v>
      </c>
      <c r="B559" s="30" t="s">
        <v>463</v>
      </c>
      <c r="C559" s="24">
        <v>0</v>
      </c>
      <c r="D559" s="162">
        <v>0</v>
      </c>
      <c r="E559" s="23">
        <v>0</v>
      </c>
      <c r="F559" s="23">
        <v>0</v>
      </c>
    </row>
    <row r="560" spans="1:6">
      <c r="A560" s="100" t="s">
        <v>544</v>
      </c>
      <c r="B560" s="30" t="s">
        <v>304</v>
      </c>
      <c r="C560" s="24">
        <v>618568.23993053718</v>
      </c>
      <c r="D560" s="162">
        <v>633332.30228766857</v>
      </c>
      <c r="E560" s="23">
        <v>652332.27135629859</v>
      </c>
      <c r="F560" s="23">
        <v>671902.23949698755</v>
      </c>
    </row>
    <row r="561" spans="1:6">
      <c r="A561" s="101" t="s">
        <v>128</v>
      </c>
      <c r="B561" s="31"/>
      <c r="C561" s="33">
        <f>SUM(C521:C560)</f>
        <v>107587783.15924092</v>
      </c>
      <c r="D561" s="163">
        <f>SUM(D521:D560)</f>
        <v>89767926.966710895</v>
      </c>
      <c r="E561" s="32">
        <f>SUM(E521:E560)</f>
        <v>92460964.775712192</v>
      </c>
      <c r="F561" s="32">
        <f>SUM(F521:F560)</f>
        <v>94534793.718983546</v>
      </c>
    </row>
    <row r="562" spans="1:6">
      <c r="A562" s="101" t="s">
        <v>309</v>
      </c>
      <c r="B562" s="31"/>
      <c r="C562" s="33">
        <f t="shared" ref="C562:D563" si="20">C561</f>
        <v>107587783.15924092</v>
      </c>
      <c r="D562" s="163">
        <f t="shared" si="20"/>
        <v>89767926.966710895</v>
      </c>
      <c r="E562" s="32">
        <f t="shared" ref="E562:F562" si="21">E561</f>
        <v>92460964.775712192</v>
      </c>
      <c r="F562" s="32">
        <f t="shared" si="21"/>
        <v>94534793.718983546</v>
      </c>
    </row>
    <row r="563" spans="1:6">
      <c r="A563" s="102" t="s">
        <v>310</v>
      </c>
      <c r="B563" s="103"/>
      <c r="C563" s="33">
        <f t="shared" si="20"/>
        <v>107587783.15924092</v>
      </c>
      <c r="D563" s="163">
        <f t="shared" si="20"/>
        <v>89767926.966710895</v>
      </c>
      <c r="E563" s="104">
        <f t="shared" ref="E563:F563" si="22">E562</f>
        <v>92460964.775712192</v>
      </c>
      <c r="F563" s="104">
        <f t="shared" si="22"/>
        <v>94534793.718983546</v>
      </c>
    </row>
    <row r="564" spans="1:6">
      <c r="A564" s="101">
        <v>4</v>
      </c>
      <c r="B564" s="31" t="s">
        <v>545</v>
      </c>
      <c r="C564" s="24"/>
      <c r="D564" s="162"/>
      <c r="E564" s="23"/>
      <c r="F564" s="23"/>
    </row>
    <row r="565" spans="1:6">
      <c r="A565" s="101">
        <v>1</v>
      </c>
      <c r="B565" s="31" t="s">
        <v>546</v>
      </c>
      <c r="C565" s="24"/>
      <c r="D565" s="162"/>
      <c r="E565" s="23"/>
      <c r="F565" s="23"/>
    </row>
    <row r="566" spans="1:6">
      <c r="A566" s="100" t="s">
        <v>547</v>
      </c>
      <c r="B566" s="30" t="s">
        <v>548</v>
      </c>
      <c r="C566" s="24">
        <v>146581653</v>
      </c>
      <c r="D566" s="162">
        <v>150979102.59</v>
      </c>
      <c r="E566" s="27">
        <v>160121223.66770002</v>
      </c>
      <c r="F566" s="27">
        <v>158242910.22111791</v>
      </c>
    </row>
    <row r="567" spans="1:6">
      <c r="A567" s="100" t="s">
        <v>549</v>
      </c>
      <c r="B567" s="30" t="s">
        <v>159</v>
      </c>
      <c r="C567" s="24">
        <v>30810641</v>
      </c>
      <c r="D567" s="162">
        <v>31734960.23</v>
      </c>
      <c r="E567" s="27">
        <v>32687009.036900003</v>
      </c>
      <c r="F567" s="27">
        <v>33667619.308007002</v>
      </c>
    </row>
    <row r="568" spans="1:6">
      <c r="A568" s="100" t="s">
        <v>550</v>
      </c>
      <c r="B568" s="30" t="s">
        <v>96</v>
      </c>
      <c r="C568" s="24">
        <v>15135052</v>
      </c>
      <c r="D568" s="162">
        <v>15589103.560000001</v>
      </c>
      <c r="E568" s="27">
        <v>16056776.666800002</v>
      </c>
      <c r="F568" s="27">
        <v>16538479.966804001</v>
      </c>
    </row>
    <row r="569" spans="1:6">
      <c r="A569" s="100" t="s">
        <v>551</v>
      </c>
      <c r="B569" s="30" t="s">
        <v>172</v>
      </c>
      <c r="C569" s="24">
        <v>417109</v>
      </c>
      <c r="D569" s="162">
        <v>5146168.806765723</v>
      </c>
      <c r="E569" s="27">
        <v>5300553.8709686948</v>
      </c>
      <c r="F569" s="27">
        <v>5459570.487097756</v>
      </c>
    </row>
    <row r="570" spans="1:6">
      <c r="A570" s="100" t="s">
        <v>1805</v>
      </c>
      <c r="B570" s="30" t="s">
        <v>1716</v>
      </c>
      <c r="C570" s="24">
        <v>4996280</v>
      </c>
      <c r="D570" s="162">
        <v>429622.27</v>
      </c>
      <c r="E570" s="27">
        <v>442510.93810000003</v>
      </c>
      <c r="F570" s="27">
        <v>455786.26624300005</v>
      </c>
    </row>
    <row r="571" spans="1:6">
      <c r="A571" s="100" t="s">
        <v>552</v>
      </c>
      <c r="B571" s="30" t="s">
        <v>553</v>
      </c>
      <c r="C571" s="24">
        <v>24246177</v>
      </c>
      <c r="D571" s="162">
        <v>21973562.23584</v>
      </c>
      <c r="E571" s="27">
        <v>22632769.102915201</v>
      </c>
      <c r="F571" s="27">
        <v>23311752.176002659</v>
      </c>
    </row>
    <row r="572" spans="1:6">
      <c r="A572" s="100" t="s">
        <v>554</v>
      </c>
      <c r="B572" s="30" t="s">
        <v>134</v>
      </c>
      <c r="C572" s="24">
        <v>791767</v>
      </c>
      <c r="D572" s="162">
        <v>810664.57259050547</v>
      </c>
      <c r="E572" s="23">
        <v>834984.50976822071</v>
      </c>
      <c r="F572" s="23">
        <v>860034.04506126733</v>
      </c>
    </row>
    <row r="573" spans="1:6">
      <c r="A573" s="100" t="s">
        <v>555</v>
      </c>
      <c r="B573" s="30" t="s">
        <v>136</v>
      </c>
      <c r="C573" s="24">
        <v>432997</v>
      </c>
      <c r="D573" s="162">
        <v>443332.16486807365</v>
      </c>
      <c r="E573" s="23">
        <v>456632.12981411588</v>
      </c>
      <c r="F573" s="23">
        <v>470331.09370853938</v>
      </c>
    </row>
    <row r="574" spans="1:6">
      <c r="A574" s="100" t="s">
        <v>556</v>
      </c>
      <c r="B574" s="30" t="s">
        <v>138</v>
      </c>
      <c r="C574" s="24">
        <v>272170</v>
      </c>
      <c r="D574" s="162">
        <v>278666.27257101343</v>
      </c>
      <c r="E574" s="23">
        <v>287026.26074814383</v>
      </c>
      <c r="F574" s="23">
        <v>295637.04857058817</v>
      </c>
    </row>
    <row r="575" spans="1:6">
      <c r="A575" s="100" t="s">
        <v>557</v>
      </c>
      <c r="B575" s="30" t="s">
        <v>100</v>
      </c>
      <c r="C575" s="24">
        <v>643310</v>
      </c>
      <c r="D575" s="162">
        <v>658665.05829922203</v>
      </c>
      <c r="E575" s="23">
        <v>678425.01004819875</v>
      </c>
      <c r="F575" s="23">
        <v>698777.7603496447</v>
      </c>
    </row>
    <row r="576" spans="1:6">
      <c r="A576" s="100" t="s">
        <v>558</v>
      </c>
      <c r="B576" s="30" t="s">
        <v>102</v>
      </c>
      <c r="C576" s="24">
        <v>2721698</v>
      </c>
      <c r="D576" s="162">
        <v>2786659.7474881718</v>
      </c>
      <c r="E576" s="23">
        <v>2870259.5399128171</v>
      </c>
      <c r="F576" s="23">
        <v>2956367.3261102019</v>
      </c>
    </row>
    <row r="577" spans="1:8">
      <c r="A577" s="100" t="s">
        <v>559</v>
      </c>
      <c r="B577" s="30" t="s">
        <v>142</v>
      </c>
      <c r="C577" s="24">
        <v>247426</v>
      </c>
      <c r="D577" s="162">
        <v>253332.02744847871</v>
      </c>
      <c r="E577" s="23">
        <v>260931.98827193308</v>
      </c>
      <c r="F577" s="23">
        <v>268759.9479200911</v>
      </c>
    </row>
    <row r="578" spans="1:8">
      <c r="A578" s="100" t="s">
        <v>560</v>
      </c>
      <c r="B578" s="30" t="s">
        <v>104</v>
      </c>
      <c r="C578" s="24">
        <v>4948540</v>
      </c>
      <c r="D578" s="162">
        <v>2066652.4618574199</v>
      </c>
      <c r="E578" s="23">
        <v>2128652.0357131427</v>
      </c>
      <c r="F578" s="23">
        <v>2192511.5967845372</v>
      </c>
    </row>
    <row r="579" spans="1:8">
      <c r="A579" s="100" t="s">
        <v>561</v>
      </c>
      <c r="B579" s="30" t="s">
        <v>106</v>
      </c>
      <c r="C579" s="24">
        <v>3402122</v>
      </c>
      <c r="D579" s="162">
        <v>3483323.939804724</v>
      </c>
      <c r="E579" s="23">
        <v>3587823.6579988659</v>
      </c>
      <c r="F579" s="23">
        <v>3695458.3677388318</v>
      </c>
      <c r="G579" s="107"/>
      <c r="H579" s="107"/>
    </row>
    <row r="580" spans="1:8">
      <c r="A580" s="100" t="s">
        <v>562</v>
      </c>
      <c r="B580" s="30" t="s">
        <v>399</v>
      </c>
      <c r="C580" s="24">
        <v>774446</v>
      </c>
      <c r="D580" s="162">
        <v>792930.74991582939</v>
      </c>
      <c r="E580" s="23">
        <v>816718.67241330433</v>
      </c>
      <c r="F580" s="23">
        <v>841220.23258570349</v>
      </c>
    </row>
    <row r="581" spans="1:8">
      <c r="A581" s="100" t="s">
        <v>563</v>
      </c>
      <c r="B581" s="30" t="s">
        <v>401</v>
      </c>
      <c r="C581" s="24">
        <v>1484561</v>
      </c>
      <c r="D581" s="162">
        <v>1519995.1429128346</v>
      </c>
      <c r="E581" s="23">
        <v>1565594.9972002197</v>
      </c>
      <c r="F581" s="23">
        <v>1612562.8471162263</v>
      </c>
    </row>
    <row r="582" spans="1:8">
      <c r="A582" s="100" t="s">
        <v>564</v>
      </c>
      <c r="B582" s="30" t="s">
        <v>403</v>
      </c>
      <c r="C582" s="24">
        <v>3945194</v>
      </c>
      <c r="D582" s="162">
        <v>4039357.9801711761</v>
      </c>
      <c r="E582" s="23">
        <v>4160538.7195763118</v>
      </c>
      <c r="F582" s="23">
        <v>4285354.8811636008</v>
      </c>
    </row>
    <row r="583" spans="1:8">
      <c r="A583" s="100" t="s">
        <v>565</v>
      </c>
      <c r="B583" s="30" t="s">
        <v>194</v>
      </c>
      <c r="C583" s="24">
        <v>3402122</v>
      </c>
      <c r="D583" s="162">
        <v>2483323.9398047202</v>
      </c>
      <c r="E583" s="23">
        <v>3587823.6579988659</v>
      </c>
      <c r="F583" s="23">
        <v>3695458.3677388318</v>
      </c>
    </row>
    <row r="584" spans="1:8">
      <c r="A584" s="100" t="s">
        <v>566</v>
      </c>
      <c r="B584" s="30" t="s">
        <v>198</v>
      </c>
      <c r="C584" s="24">
        <v>7051670</v>
      </c>
      <c r="D584" s="162">
        <v>6219979.9070579298</v>
      </c>
      <c r="E584" s="23">
        <v>5376579.3042696677</v>
      </c>
      <c r="F584" s="23">
        <v>5537876.6833977578</v>
      </c>
    </row>
    <row r="585" spans="1:8">
      <c r="A585" s="100" t="s">
        <v>567</v>
      </c>
      <c r="B585" s="30" t="s">
        <v>405</v>
      </c>
      <c r="C585" s="24">
        <v>7422810</v>
      </c>
      <c r="D585" s="162">
        <v>2599978.6927861399</v>
      </c>
      <c r="E585" s="23">
        <v>5767978.0535697248</v>
      </c>
      <c r="F585" s="23">
        <v>5941017.3951768167</v>
      </c>
    </row>
    <row r="586" spans="1:8">
      <c r="A586" s="100" t="s">
        <v>568</v>
      </c>
      <c r="B586" s="30" t="s">
        <v>206</v>
      </c>
      <c r="C586" s="24">
        <v>400409</v>
      </c>
      <c r="D586" s="162">
        <v>409965.65511314303</v>
      </c>
      <c r="E586" s="23">
        <v>422264.62476653734</v>
      </c>
      <c r="F586" s="23">
        <v>434932.56350953347</v>
      </c>
    </row>
    <row r="587" spans="1:8">
      <c r="A587" s="100" t="s">
        <v>569</v>
      </c>
      <c r="B587" s="30" t="s">
        <v>439</v>
      </c>
      <c r="C587" s="24">
        <v>2845410</v>
      </c>
      <c r="D587" s="162">
        <v>2913325.0166569208</v>
      </c>
      <c r="E587" s="23">
        <v>3000724.7671566284</v>
      </c>
      <c r="F587" s="23">
        <v>3090746.5101713273</v>
      </c>
    </row>
    <row r="588" spans="1:8">
      <c r="A588" s="100" t="s">
        <v>570</v>
      </c>
      <c r="B588" s="30" t="s">
        <v>210</v>
      </c>
      <c r="C588" s="24">
        <v>3835119</v>
      </c>
      <c r="D588" s="162">
        <v>1926656.1046728001</v>
      </c>
      <c r="E588" s="23">
        <v>4044455.7878129822</v>
      </c>
      <c r="F588" s="23">
        <v>4165789.4614473716</v>
      </c>
    </row>
    <row r="589" spans="1:8">
      <c r="A589" s="100" t="s">
        <v>571</v>
      </c>
      <c r="B589" s="30" t="s">
        <v>224</v>
      </c>
      <c r="C589" s="24">
        <v>2627910</v>
      </c>
      <c r="D589" s="162">
        <v>2690632.9367568623</v>
      </c>
      <c r="E589" s="23">
        <v>2771351.9248595685</v>
      </c>
      <c r="F589" s="23">
        <v>2854492.4826053558</v>
      </c>
    </row>
    <row r="590" spans="1:8">
      <c r="A590" s="100" t="s">
        <v>572</v>
      </c>
      <c r="B590" s="30" t="s">
        <v>226</v>
      </c>
      <c r="C590" s="24">
        <v>2515344</v>
      </c>
      <c r="D590" s="162">
        <v>2575380.2141477503</v>
      </c>
      <c r="E590" s="23">
        <v>2652641.6205721828</v>
      </c>
      <c r="F590" s="23">
        <v>2732220.8691893485</v>
      </c>
    </row>
    <row r="591" spans="1:8">
      <c r="A591" s="100" t="s">
        <v>573</v>
      </c>
      <c r="B591" s="30" t="s">
        <v>232</v>
      </c>
      <c r="C591" s="24">
        <v>544340</v>
      </c>
      <c r="D591" s="162">
        <v>557332.54514202685</v>
      </c>
      <c r="E591" s="23">
        <v>574052.52149628766</v>
      </c>
      <c r="F591" s="23">
        <v>591274.09714117635</v>
      </c>
    </row>
    <row r="592" spans="1:8">
      <c r="A592" s="100" t="s">
        <v>574</v>
      </c>
      <c r="B592" s="30" t="s">
        <v>150</v>
      </c>
      <c r="C592" s="24">
        <v>952170</v>
      </c>
      <c r="D592" s="162">
        <v>974897.13359204715</v>
      </c>
      <c r="E592" s="23">
        <v>1004144.0475998085</v>
      </c>
      <c r="F592" s="23">
        <v>1034268.3690278028</v>
      </c>
    </row>
    <row r="593" spans="1:6">
      <c r="A593" s="100" t="s">
        <v>575</v>
      </c>
      <c r="B593" s="30" t="s">
        <v>119</v>
      </c>
      <c r="C593" s="24">
        <v>925109</v>
      </c>
      <c r="D593" s="162">
        <v>947189.24556553795</v>
      </c>
      <c r="E593" s="23">
        <v>975604.92293250409</v>
      </c>
      <c r="F593" s="23">
        <v>1004873.0706204793</v>
      </c>
    </row>
    <row r="594" spans="1:6">
      <c r="A594" s="100" t="s">
        <v>576</v>
      </c>
      <c r="B594" s="30" t="s">
        <v>407</v>
      </c>
      <c r="C594" s="24">
        <v>942202</v>
      </c>
      <c r="D594" s="162">
        <v>964690.76692715252</v>
      </c>
      <c r="E594" s="23">
        <v>993631.48993496713</v>
      </c>
      <c r="F594" s="23">
        <v>1023440.4346330161</v>
      </c>
    </row>
    <row r="595" spans="1:6">
      <c r="A595" s="100" t="s">
        <v>577</v>
      </c>
      <c r="B595" s="30" t="s">
        <v>242</v>
      </c>
      <c r="C595" s="24">
        <v>145440</v>
      </c>
      <c r="D595" s="162">
        <v>148911.09811635036</v>
      </c>
      <c r="E595" s="23">
        <v>153378.43105984086</v>
      </c>
      <c r="F595" s="23">
        <v>157979.7839916361</v>
      </c>
    </row>
    <row r="596" spans="1:6">
      <c r="A596" s="100" t="s">
        <v>578</v>
      </c>
      <c r="B596" s="30" t="s">
        <v>254</v>
      </c>
      <c r="C596" s="24">
        <v>680424</v>
      </c>
      <c r="D596" s="162">
        <v>696664.19231655239</v>
      </c>
      <c r="E596" s="23">
        <v>717564.11808604898</v>
      </c>
      <c r="F596" s="23">
        <v>739091.04162863048</v>
      </c>
    </row>
    <row r="597" spans="1:6">
      <c r="A597" s="100" t="s">
        <v>579</v>
      </c>
      <c r="B597" s="30" t="s">
        <v>408</v>
      </c>
      <c r="C597" s="24">
        <v>924530</v>
      </c>
      <c r="D597" s="162">
        <v>946596.57939503482</v>
      </c>
      <c r="E597" s="23">
        <v>974994.47677688592</v>
      </c>
      <c r="F597" s="23">
        <v>1004244.3110801926</v>
      </c>
    </row>
    <row r="598" spans="1:6" ht="31">
      <c r="A598" s="100" t="s">
        <v>580</v>
      </c>
      <c r="B598" s="30" t="s">
        <v>409</v>
      </c>
      <c r="C598" s="24">
        <v>2041273</v>
      </c>
      <c r="D598" s="162">
        <v>2089994.0660606383</v>
      </c>
      <c r="E598" s="23">
        <v>2152693.8880424574</v>
      </c>
      <c r="F598" s="23">
        <v>2217274.7046837313</v>
      </c>
    </row>
    <row r="599" spans="1:6">
      <c r="A599" s="100" t="s">
        <v>581</v>
      </c>
      <c r="B599" s="30" t="s">
        <v>257</v>
      </c>
      <c r="C599" s="24">
        <v>1855703</v>
      </c>
      <c r="D599" s="162">
        <v>1899995.4177520245</v>
      </c>
      <c r="E599" s="23">
        <v>1956995.2802845852</v>
      </c>
      <c r="F599" s="23">
        <v>2015705.1386931229</v>
      </c>
    </row>
    <row r="600" spans="1:6">
      <c r="A600" s="100" t="s">
        <v>582</v>
      </c>
      <c r="B600" s="30" t="s">
        <v>261</v>
      </c>
      <c r="C600" s="24">
        <v>2474270</v>
      </c>
      <c r="D600" s="162">
        <v>2533326.2309287121</v>
      </c>
      <c r="E600" s="23">
        <v>2609326.0178565737</v>
      </c>
      <c r="F600" s="23">
        <v>2687605.7983922712</v>
      </c>
    </row>
    <row r="601" spans="1:6">
      <c r="A601" s="100" t="s">
        <v>583</v>
      </c>
      <c r="B601" s="30" t="s">
        <v>411</v>
      </c>
      <c r="C601" s="24">
        <v>1855703</v>
      </c>
      <c r="D601" s="162">
        <v>1899995.4177520245</v>
      </c>
      <c r="E601" s="23">
        <v>1956995.2802845852</v>
      </c>
      <c r="F601" s="23">
        <v>2015705.1386931229</v>
      </c>
    </row>
    <row r="602" spans="1:6">
      <c r="A602" s="100" t="s">
        <v>584</v>
      </c>
      <c r="B602" s="30" t="s">
        <v>267</v>
      </c>
      <c r="C602" s="24">
        <v>618568</v>
      </c>
      <c r="D602" s="162">
        <v>633332.30228766857</v>
      </c>
      <c r="E602" s="23">
        <v>652332.27135629859</v>
      </c>
      <c r="F602" s="23">
        <v>671902.23949698755</v>
      </c>
    </row>
    <row r="603" spans="1:6">
      <c r="A603" s="100" t="s">
        <v>585</v>
      </c>
      <c r="B603" s="30" t="s">
        <v>270</v>
      </c>
      <c r="C603" s="24">
        <v>16400047</v>
      </c>
      <c r="D603" s="162">
        <v>8505964.2962912992</v>
      </c>
      <c r="E603" s="23">
        <v>10881143.22518</v>
      </c>
      <c r="F603" s="23">
        <v>11267577.5219354</v>
      </c>
    </row>
    <row r="604" spans="1:6">
      <c r="A604" s="100" t="s">
        <v>586</v>
      </c>
      <c r="B604" s="30" t="s">
        <v>383</v>
      </c>
      <c r="C604" s="24">
        <v>15175595</v>
      </c>
      <c r="D604" s="162">
        <v>0</v>
      </c>
      <c r="E604" s="23">
        <v>0</v>
      </c>
      <c r="F604" s="23">
        <v>0</v>
      </c>
    </row>
    <row r="605" spans="1:6">
      <c r="A605" s="100" t="s">
        <v>587</v>
      </c>
      <c r="B605" s="30" t="s">
        <v>272</v>
      </c>
      <c r="C605" s="24">
        <v>12300829</v>
      </c>
      <c r="D605" s="162">
        <v>2594427.1413889001</v>
      </c>
      <c r="E605" s="23">
        <v>2672259.9556305674</v>
      </c>
      <c r="F605" s="23">
        <v>2752427.7542994847</v>
      </c>
    </row>
    <row r="606" spans="1:6">
      <c r="A606" s="100" t="s">
        <v>588</v>
      </c>
      <c r="B606" s="30" t="s">
        <v>276</v>
      </c>
      <c r="C606" s="24">
        <v>8539187</v>
      </c>
      <c r="D606" s="162">
        <v>0</v>
      </c>
      <c r="E606" s="23">
        <v>0</v>
      </c>
      <c r="F606" s="23">
        <v>0</v>
      </c>
    </row>
    <row r="607" spans="1:6">
      <c r="A607" s="100" t="s">
        <v>589</v>
      </c>
      <c r="B607" s="30" t="s">
        <v>278</v>
      </c>
      <c r="C607" s="24">
        <v>1637544</v>
      </c>
      <c r="D607" s="162">
        <v>1676628.7705774992</v>
      </c>
      <c r="E607" s="23">
        <v>1726927.6336948243</v>
      </c>
      <c r="F607" s="23">
        <v>1778735.462705669</v>
      </c>
    </row>
    <row r="608" spans="1:6">
      <c r="A608" s="100" t="s">
        <v>590</v>
      </c>
      <c r="B608" s="30" t="s">
        <v>416</v>
      </c>
      <c r="C608" s="24">
        <v>1855703</v>
      </c>
      <c r="D608" s="162">
        <v>1899995.4177520245</v>
      </c>
      <c r="E608" s="23">
        <v>1956995.2802845852</v>
      </c>
      <c r="F608" s="23">
        <v>2015705.1386931229</v>
      </c>
    </row>
    <row r="609" spans="1:8">
      <c r="A609" s="100" t="s">
        <v>591</v>
      </c>
      <c r="B609" s="30" t="s">
        <v>459</v>
      </c>
      <c r="C609" s="24">
        <v>1855703</v>
      </c>
      <c r="D609" s="162">
        <v>0</v>
      </c>
      <c r="E609" s="23">
        <v>0</v>
      </c>
      <c r="F609" s="23">
        <v>0</v>
      </c>
    </row>
    <row r="610" spans="1:8">
      <c r="A610" s="100" t="s">
        <v>592</v>
      </c>
      <c r="B610" s="30" t="s">
        <v>294</v>
      </c>
      <c r="C610" s="24">
        <v>2721698</v>
      </c>
      <c r="D610" s="162">
        <v>2786659.7474881718</v>
      </c>
      <c r="E610" s="23">
        <v>2870259.5399128171</v>
      </c>
      <c r="F610" s="23">
        <v>2956367.3261102019</v>
      </c>
    </row>
    <row r="611" spans="1:8">
      <c r="A611" s="100" t="s">
        <v>593</v>
      </c>
      <c r="B611" s="30" t="s">
        <v>296</v>
      </c>
      <c r="C611" s="24">
        <v>2041273</v>
      </c>
      <c r="D611" s="162">
        <v>2089994.0660606383</v>
      </c>
      <c r="E611" s="23">
        <v>2152693.8880424574</v>
      </c>
      <c r="F611" s="23">
        <v>2217274.7046837313</v>
      </c>
    </row>
    <row r="612" spans="1:8">
      <c r="A612" s="100" t="s">
        <v>594</v>
      </c>
      <c r="B612" s="30" t="s">
        <v>463</v>
      </c>
      <c r="C612" s="24">
        <v>1484561</v>
      </c>
      <c r="D612" s="162">
        <v>1519995.1429128346</v>
      </c>
      <c r="E612" s="23">
        <v>1565594.9972002197</v>
      </c>
      <c r="F612" s="23">
        <v>1612562.8471162263</v>
      </c>
    </row>
    <row r="613" spans="1:8">
      <c r="A613" s="100" t="s">
        <v>595</v>
      </c>
      <c r="B613" s="30" t="s">
        <v>304</v>
      </c>
      <c r="C613" s="24">
        <v>1633019</v>
      </c>
      <c r="D613" s="162">
        <v>1671996.1463150992</v>
      </c>
      <c r="E613" s="23">
        <v>1722156.0307045523</v>
      </c>
      <c r="F613" s="23">
        <v>1773820.7116256889</v>
      </c>
    </row>
    <row r="614" spans="1:8">
      <c r="A614" s="101" t="s">
        <v>128</v>
      </c>
      <c r="B614" s="31"/>
      <c r="C614" s="33">
        <f t="shared" ref="C614:F614" si="23">SUM(C566:C613)</f>
        <v>351556828</v>
      </c>
      <c r="D614" s="163">
        <f t="shared" si="23"/>
        <v>301843928.00215173</v>
      </c>
      <c r="E614" s="32">
        <f t="shared" si="23"/>
        <v>322781993.84221613</v>
      </c>
      <c r="F614" s="32">
        <f t="shared" si="23"/>
        <v>325843503.50086951</v>
      </c>
    </row>
    <row r="615" spans="1:8">
      <c r="A615" s="101" t="s">
        <v>318</v>
      </c>
      <c r="B615" s="31"/>
      <c r="C615" s="33">
        <f t="shared" ref="C615:D616" si="24">C614</f>
        <v>351556828</v>
      </c>
      <c r="D615" s="163">
        <f t="shared" si="24"/>
        <v>301843928.00215173</v>
      </c>
      <c r="E615" s="32">
        <f>E614</f>
        <v>322781993.84221613</v>
      </c>
      <c r="F615" s="32">
        <f>F614</f>
        <v>325843503.50086951</v>
      </c>
    </row>
    <row r="616" spans="1:8">
      <c r="A616" s="102" t="s">
        <v>319</v>
      </c>
      <c r="B616" s="103"/>
      <c r="C616" s="33">
        <f t="shared" si="24"/>
        <v>351556828</v>
      </c>
      <c r="D616" s="163">
        <f t="shared" si="24"/>
        <v>301843928.00215173</v>
      </c>
      <c r="E616" s="104">
        <f>E615</f>
        <v>322781993.84221613</v>
      </c>
      <c r="F616" s="104">
        <f>F615</f>
        <v>325843503.50086951</v>
      </c>
    </row>
    <row r="617" spans="1:8">
      <c r="A617" s="101">
        <v>5</v>
      </c>
      <c r="B617" s="31" t="s">
        <v>596</v>
      </c>
      <c r="C617" s="24"/>
      <c r="D617" s="162"/>
      <c r="E617" s="23"/>
      <c r="F617" s="23"/>
    </row>
    <row r="618" spans="1:8">
      <c r="A618" s="101">
        <v>1</v>
      </c>
      <c r="B618" s="31" t="s">
        <v>597</v>
      </c>
      <c r="C618" s="24"/>
      <c r="D618" s="162"/>
      <c r="E618" s="23"/>
      <c r="F618" s="23"/>
    </row>
    <row r="619" spans="1:8">
      <c r="A619" s="100" t="s">
        <v>598</v>
      </c>
      <c r="B619" s="30" t="s">
        <v>136</v>
      </c>
      <c r="C619" s="24">
        <v>204128</v>
      </c>
      <c r="D619" s="162">
        <v>208999.70442826004</v>
      </c>
      <c r="E619" s="23">
        <v>215269.69556110786</v>
      </c>
      <c r="F619" s="23">
        <v>221727.78642794112</v>
      </c>
    </row>
    <row r="620" spans="1:8">
      <c r="A620" s="100" t="s">
        <v>599</v>
      </c>
      <c r="B620" s="30" t="s">
        <v>138</v>
      </c>
      <c r="C620" s="24">
        <v>244952</v>
      </c>
      <c r="D620" s="162">
        <v>250799.04966951962</v>
      </c>
      <c r="E620" s="23">
        <v>258323.02115960521</v>
      </c>
      <c r="F620" s="23">
        <v>266072.71179439337</v>
      </c>
    </row>
    <row r="621" spans="1:8">
      <c r="A621" s="100" t="s">
        <v>600</v>
      </c>
      <c r="B621" s="30" t="s">
        <v>100</v>
      </c>
      <c r="C621" s="24">
        <v>321654</v>
      </c>
      <c r="D621" s="162">
        <v>329331.78459412046</v>
      </c>
      <c r="E621" s="23">
        <v>339211.73813194409</v>
      </c>
      <c r="F621" s="23">
        <v>349388.09027590242</v>
      </c>
    </row>
    <row r="622" spans="1:8">
      <c r="A622" s="100" t="s">
        <v>601</v>
      </c>
      <c r="B622" s="30" t="s">
        <v>102</v>
      </c>
      <c r="C622" s="24">
        <v>1051566</v>
      </c>
      <c r="D622" s="162">
        <v>1076664.4671557422</v>
      </c>
      <c r="E622" s="23">
        <v>1108964.4011704144</v>
      </c>
      <c r="F622" s="23">
        <v>1142233.3332055269</v>
      </c>
      <c r="G622" s="51"/>
      <c r="H622" s="51"/>
    </row>
    <row r="623" spans="1:8">
      <c r="A623" s="100" t="s">
        <v>602</v>
      </c>
      <c r="B623" s="30" t="s">
        <v>142</v>
      </c>
      <c r="C623" s="24">
        <v>309283</v>
      </c>
      <c r="D623" s="162">
        <v>316665.40658834367</v>
      </c>
      <c r="E623" s="23">
        <v>326165.36878599401</v>
      </c>
      <c r="F623" s="23">
        <v>335950.32984957384</v>
      </c>
      <c r="G623" s="51"/>
      <c r="H623" s="51"/>
    </row>
    <row r="624" spans="1:8">
      <c r="A624" s="100" t="s">
        <v>603</v>
      </c>
      <c r="B624" s="30" t="s">
        <v>104</v>
      </c>
      <c r="C624" s="24">
        <v>1484561</v>
      </c>
      <c r="D624" s="162">
        <v>1519995.1429128346</v>
      </c>
      <c r="E624" s="23">
        <v>1565594.9972002197</v>
      </c>
      <c r="F624" s="23">
        <v>1612562.8471162263</v>
      </c>
      <c r="G624" s="51"/>
      <c r="H624" s="51"/>
    </row>
    <row r="625" spans="1:6">
      <c r="A625" s="100" t="s">
        <v>604</v>
      </c>
      <c r="B625" s="30" t="s">
        <v>106</v>
      </c>
      <c r="C625" s="24">
        <v>1047050</v>
      </c>
      <c r="D625" s="162">
        <v>1072040.7775592294</v>
      </c>
      <c r="E625" s="23">
        <v>1104202.0008860063</v>
      </c>
      <c r="F625" s="23">
        <v>1137328.0609125865</v>
      </c>
    </row>
    <row r="626" spans="1:6">
      <c r="A626" s="100" t="s">
        <v>605</v>
      </c>
      <c r="B626" s="30" t="s">
        <v>399</v>
      </c>
      <c r="C626" s="24">
        <v>426383</v>
      </c>
      <c r="D626" s="162">
        <v>436559.68812574208</v>
      </c>
      <c r="E626" s="23">
        <v>449656.47876951436</v>
      </c>
      <c r="F626" s="23">
        <v>463146.1731325998</v>
      </c>
    </row>
    <row r="627" spans="1:6">
      <c r="A627" s="100" t="s">
        <v>606</v>
      </c>
      <c r="B627" s="30" t="s">
        <v>401</v>
      </c>
      <c r="C627" s="24">
        <v>928688</v>
      </c>
      <c r="D627" s="162">
        <v>950853.94769018132</v>
      </c>
      <c r="E627" s="23">
        <v>979379.56612088683</v>
      </c>
      <c r="F627" s="23">
        <v>1008760.9531045135</v>
      </c>
    </row>
    <row r="628" spans="1:6">
      <c r="A628" s="100" t="s">
        <v>607</v>
      </c>
      <c r="B628" s="30" t="s">
        <v>403</v>
      </c>
      <c r="C628" s="24">
        <v>1360849</v>
      </c>
      <c r="D628" s="162">
        <v>1393329.8737440859</v>
      </c>
      <c r="E628" s="23">
        <v>1435129.7699564085</v>
      </c>
      <c r="F628" s="23">
        <v>1478183.6630551009</v>
      </c>
    </row>
    <row r="629" spans="1:6">
      <c r="A629" s="100" t="s">
        <v>608</v>
      </c>
      <c r="B629" s="30" t="s">
        <v>194</v>
      </c>
      <c r="C629" s="24">
        <v>593825</v>
      </c>
      <c r="D629" s="162">
        <v>607998.05716513388</v>
      </c>
      <c r="E629" s="23">
        <v>626237.99888008786</v>
      </c>
      <c r="F629" s="23">
        <v>645025.13884649053</v>
      </c>
    </row>
    <row r="630" spans="1:6">
      <c r="A630" s="100" t="s">
        <v>609</v>
      </c>
      <c r="B630" s="30" t="s">
        <v>198</v>
      </c>
      <c r="C630" s="24">
        <v>1360849</v>
      </c>
      <c r="D630" s="162">
        <v>1393329.8737440859</v>
      </c>
      <c r="E630" s="23">
        <v>1435129.7699564085</v>
      </c>
      <c r="F630" s="23">
        <v>1478183.6630551009</v>
      </c>
    </row>
    <row r="631" spans="1:6">
      <c r="A631" s="100" t="s">
        <v>610</v>
      </c>
      <c r="B631" s="30" t="s">
        <v>405</v>
      </c>
      <c r="C631" s="24">
        <v>1237135</v>
      </c>
      <c r="D631" s="162">
        <v>1266663.115464356</v>
      </c>
      <c r="E631" s="23">
        <v>1304663.0089282868</v>
      </c>
      <c r="F631" s="23">
        <v>1343802.8991961356</v>
      </c>
    </row>
    <row r="632" spans="1:6">
      <c r="A632" s="100" t="s">
        <v>611</v>
      </c>
      <c r="B632" s="30" t="s">
        <v>206</v>
      </c>
      <c r="C632" s="24">
        <v>1273944</v>
      </c>
      <c r="D632" s="162">
        <v>1304351.025286623</v>
      </c>
      <c r="E632" s="23">
        <v>1343481.5560452219</v>
      </c>
      <c r="F632" s="23">
        <v>1383786.0027265786</v>
      </c>
    </row>
    <row r="633" spans="1:6">
      <c r="A633" s="100" t="s">
        <v>612</v>
      </c>
      <c r="B633" s="30" t="s">
        <v>439</v>
      </c>
      <c r="C633" s="24">
        <v>1514873</v>
      </c>
      <c r="D633" s="162">
        <v>1551029.7048712634</v>
      </c>
      <c r="E633" s="23">
        <v>1597560.5960174012</v>
      </c>
      <c r="F633" s="23">
        <v>1645487.4138979232</v>
      </c>
    </row>
    <row r="634" spans="1:6">
      <c r="A634" s="100" t="s">
        <v>613</v>
      </c>
      <c r="B634" s="30" t="s">
        <v>210</v>
      </c>
      <c r="C634" s="24">
        <v>309283</v>
      </c>
      <c r="D634" s="162">
        <v>316665.40658834367</v>
      </c>
      <c r="E634" s="23">
        <v>326165.36878599401</v>
      </c>
      <c r="F634" s="23">
        <v>335950.32984957384</v>
      </c>
    </row>
    <row r="635" spans="1:6">
      <c r="A635" s="100" t="s">
        <v>614</v>
      </c>
      <c r="B635" s="30" t="s">
        <v>224</v>
      </c>
      <c r="C635" s="24">
        <v>470111</v>
      </c>
      <c r="D635" s="162">
        <v>481331.2988854039</v>
      </c>
      <c r="E635" s="23">
        <v>495771.23785196606</v>
      </c>
      <c r="F635" s="23">
        <v>510644.37498752505</v>
      </c>
    </row>
    <row r="636" spans="1:6">
      <c r="A636" s="100" t="s">
        <v>615</v>
      </c>
      <c r="B636" s="30" t="s">
        <v>226</v>
      </c>
      <c r="C636" s="24">
        <v>5072254</v>
      </c>
      <c r="D636" s="162">
        <v>2193319.22013715</v>
      </c>
      <c r="E636" s="23">
        <v>2259118.7967412644</v>
      </c>
      <c r="F636" s="23">
        <v>2326892.3606435023</v>
      </c>
    </row>
    <row r="637" spans="1:6">
      <c r="A637" s="100" t="s">
        <v>616</v>
      </c>
      <c r="B637" s="30" t="s">
        <v>232</v>
      </c>
      <c r="C637" s="24">
        <v>2965428</v>
      </c>
      <c r="D637" s="162">
        <v>1084732.1686356801</v>
      </c>
      <c r="E637" s="23">
        <v>1117274.1336947505</v>
      </c>
      <c r="F637" s="23">
        <v>1150792.3577055931</v>
      </c>
    </row>
    <row r="638" spans="1:6">
      <c r="A638" s="100" t="s">
        <v>617</v>
      </c>
      <c r="B638" s="30" t="s">
        <v>150</v>
      </c>
      <c r="C638" s="24">
        <v>2656519</v>
      </c>
      <c r="D638" s="162">
        <v>1719925.2388673299</v>
      </c>
      <c r="E638" s="23">
        <v>1771522.9960333498</v>
      </c>
      <c r="F638" s="23">
        <v>1824668.6859143502</v>
      </c>
    </row>
    <row r="639" spans="1:6">
      <c r="A639" s="100" t="s">
        <v>618</v>
      </c>
      <c r="B639" s="30" t="s">
        <v>119</v>
      </c>
      <c r="C639" s="24">
        <v>1237135</v>
      </c>
      <c r="D639" s="162">
        <v>1266663.115464356</v>
      </c>
      <c r="E639" s="23">
        <v>1304663.0089282868</v>
      </c>
      <c r="F639" s="23">
        <v>1343802.8991961356</v>
      </c>
    </row>
    <row r="640" spans="1:6">
      <c r="A640" s="100" t="s">
        <v>619</v>
      </c>
      <c r="B640" s="30" t="s">
        <v>407</v>
      </c>
      <c r="C640" s="24">
        <v>371140</v>
      </c>
      <c r="D640" s="162">
        <v>379998.78572820866</v>
      </c>
      <c r="E640" s="23">
        <v>391398.74930005491</v>
      </c>
      <c r="F640" s="23">
        <v>403140.71177905658</v>
      </c>
    </row>
    <row r="641" spans="1:6">
      <c r="A641" s="100" t="s">
        <v>620</v>
      </c>
      <c r="B641" s="30" t="s">
        <v>254</v>
      </c>
      <c r="C641" s="24">
        <v>247426</v>
      </c>
      <c r="D641" s="162">
        <v>253332.02744847871</v>
      </c>
      <c r="E641" s="23">
        <v>260931.98827193308</v>
      </c>
      <c r="F641" s="23">
        <v>268759.9479200911</v>
      </c>
    </row>
    <row r="642" spans="1:6">
      <c r="A642" s="100" t="s">
        <v>621</v>
      </c>
      <c r="B642" s="30" t="s">
        <v>408</v>
      </c>
      <c r="C642" s="24">
        <v>327689</v>
      </c>
      <c r="D642" s="162">
        <v>335510.10605496785</v>
      </c>
      <c r="E642" s="23">
        <v>345575.40923661692</v>
      </c>
      <c r="F642" s="23">
        <v>355942.67151371541</v>
      </c>
    </row>
    <row r="643" spans="1:6" ht="31">
      <c r="A643" s="100" t="s">
        <v>622</v>
      </c>
      <c r="B643" s="30" t="s">
        <v>409</v>
      </c>
      <c r="C643" s="24">
        <v>2474270</v>
      </c>
      <c r="D643" s="162">
        <v>2533326.2309287121</v>
      </c>
      <c r="E643" s="23">
        <v>2609326.0178565737</v>
      </c>
      <c r="F643" s="23">
        <v>2687605.7983922712</v>
      </c>
    </row>
    <row r="644" spans="1:6">
      <c r="A644" s="100" t="s">
        <v>623</v>
      </c>
      <c r="B644" s="30" t="s">
        <v>257</v>
      </c>
      <c r="C644" s="24">
        <v>1855703</v>
      </c>
      <c r="D644" s="162">
        <v>1899995.4177520245</v>
      </c>
      <c r="E644" s="23">
        <v>1956995.2802845852</v>
      </c>
      <c r="F644" s="23">
        <v>2015705.1386931229</v>
      </c>
    </row>
    <row r="645" spans="1:6">
      <c r="A645" s="100" t="s">
        <v>624</v>
      </c>
      <c r="B645" s="30" t="s">
        <v>261</v>
      </c>
      <c r="C645" s="24">
        <v>1273944</v>
      </c>
      <c r="D645" s="162">
        <v>1304351.025286623</v>
      </c>
      <c r="E645" s="23">
        <v>1343481.5560452219</v>
      </c>
      <c r="F645" s="23">
        <v>1383786.0027265786</v>
      </c>
    </row>
    <row r="646" spans="1:6">
      <c r="A646" s="100" t="s">
        <v>625</v>
      </c>
      <c r="B646" s="30" t="s">
        <v>411</v>
      </c>
      <c r="C646" s="24">
        <v>742284</v>
      </c>
      <c r="D646" s="162">
        <v>759997.57145641732</v>
      </c>
      <c r="E646" s="23">
        <v>782797.49860010983</v>
      </c>
      <c r="F646" s="23">
        <v>806281.42355811317</v>
      </c>
    </row>
    <row r="647" spans="1:6">
      <c r="A647" s="100" t="s">
        <v>626</v>
      </c>
      <c r="B647" s="30" t="s">
        <v>267</v>
      </c>
      <c r="C647" s="24">
        <v>1855703</v>
      </c>
      <c r="D647" s="162">
        <v>1899995.4177520245</v>
      </c>
      <c r="E647" s="23">
        <v>1956995.2802845852</v>
      </c>
      <c r="F647" s="23">
        <v>2015705.1386931229</v>
      </c>
    </row>
    <row r="648" spans="1:6">
      <c r="A648" s="100" t="s">
        <v>627</v>
      </c>
      <c r="B648" s="30" t="s">
        <v>383</v>
      </c>
      <c r="C648" s="24">
        <v>618568</v>
      </c>
      <c r="D648" s="162">
        <v>0</v>
      </c>
      <c r="E648" s="23">
        <v>0</v>
      </c>
      <c r="F648" s="23">
        <v>0</v>
      </c>
    </row>
    <row r="649" spans="1:6">
      <c r="A649" s="100" t="s">
        <v>628</v>
      </c>
      <c r="B649" s="30" t="s">
        <v>272</v>
      </c>
      <c r="C649" s="24">
        <v>6126772</v>
      </c>
      <c r="D649" s="162">
        <v>2989548.4563248893</v>
      </c>
      <c r="E649" s="23">
        <v>3079234.9100146359</v>
      </c>
      <c r="F649" s="23">
        <v>3171611.9573150752</v>
      </c>
    </row>
    <row r="650" spans="1:6">
      <c r="A650" s="100" t="s">
        <v>629</v>
      </c>
      <c r="B650" s="30" t="s">
        <v>276</v>
      </c>
      <c r="C650" s="24">
        <v>618568</v>
      </c>
      <c r="D650" s="162">
        <v>0</v>
      </c>
      <c r="E650" s="23">
        <v>0</v>
      </c>
      <c r="F650" s="23">
        <v>0</v>
      </c>
    </row>
    <row r="651" spans="1:6">
      <c r="A651" s="100" t="s">
        <v>630</v>
      </c>
      <c r="B651" s="30" t="s">
        <v>278</v>
      </c>
      <c r="C651" s="24">
        <v>837625</v>
      </c>
      <c r="D651" s="162">
        <v>857617.73093757208</v>
      </c>
      <c r="E651" s="23">
        <v>883346.26286569925</v>
      </c>
      <c r="F651" s="23">
        <v>909846.65075167024</v>
      </c>
    </row>
    <row r="652" spans="1:6">
      <c r="A652" s="100" t="s">
        <v>631</v>
      </c>
      <c r="B652" s="30" t="s">
        <v>294</v>
      </c>
      <c r="C652" s="24">
        <v>1237135</v>
      </c>
      <c r="D652" s="162">
        <v>1266663.115464356</v>
      </c>
      <c r="E652" s="23">
        <v>1304663.0089282868</v>
      </c>
      <c r="F652" s="23">
        <v>1343802.8991961356</v>
      </c>
    </row>
    <row r="653" spans="1:6">
      <c r="A653" s="100" t="s">
        <v>632</v>
      </c>
      <c r="B653" s="30" t="s">
        <v>296</v>
      </c>
      <c r="C653" s="24">
        <v>1855703</v>
      </c>
      <c r="D653" s="162">
        <v>1899995.4177520245</v>
      </c>
      <c r="E653" s="23">
        <v>1956995.2802845852</v>
      </c>
      <c r="F653" s="23">
        <v>2015705.1386931229</v>
      </c>
    </row>
    <row r="654" spans="1:6">
      <c r="A654" s="100" t="s">
        <v>633</v>
      </c>
      <c r="B654" s="30" t="s">
        <v>463</v>
      </c>
      <c r="C654" s="24">
        <v>1010739</v>
      </c>
      <c r="D654" s="162">
        <v>1034863.6328035016</v>
      </c>
      <c r="E654" s="23">
        <v>1065909.5417876067</v>
      </c>
      <c r="F654" s="23">
        <v>1097886.828041235</v>
      </c>
    </row>
    <row r="655" spans="1:6">
      <c r="A655" s="100" t="s">
        <v>634</v>
      </c>
      <c r="B655" s="30" t="s">
        <v>304</v>
      </c>
      <c r="C655" s="24">
        <v>1237135</v>
      </c>
      <c r="D655" s="162">
        <v>1266663.115464356</v>
      </c>
      <c r="E655" s="23">
        <v>1304663.0089282868</v>
      </c>
      <c r="F655" s="23">
        <v>1343802.8991961356</v>
      </c>
    </row>
    <row r="656" spans="1:6">
      <c r="A656" s="101" t="s">
        <v>128</v>
      </c>
      <c r="B656" s="31"/>
      <c r="C656" s="33">
        <f t="shared" ref="C656:F656" si="25">SUM(C619:C655)</f>
        <v>48760874</v>
      </c>
      <c r="D656" s="163">
        <f t="shared" si="25"/>
        <v>39423106.118731953</v>
      </c>
      <c r="E656" s="32">
        <f t="shared" si="25"/>
        <v>40605799.302293897</v>
      </c>
      <c r="F656" s="32">
        <f t="shared" si="25"/>
        <v>41823973.281362712</v>
      </c>
    </row>
    <row r="657" spans="1:6">
      <c r="A657" s="101" t="s">
        <v>333</v>
      </c>
      <c r="B657" s="31"/>
      <c r="C657" s="33">
        <f t="shared" ref="C657:D658" si="26">C656</f>
        <v>48760874</v>
      </c>
      <c r="D657" s="163">
        <f t="shared" si="26"/>
        <v>39423106.118731953</v>
      </c>
      <c r="E657" s="32">
        <f>E656</f>
        <v>40605799.302293897</v>
      </c>
      <c r="F657" s="32">
        <f>F656</f>
        <v>41823973.281362712</v>
      </c>
    </row>
    <row r="658" spans="1:6">
      <c r="A658" s="102" t="s">
        <v>334</v>
      </c>
      <c r="B658" s="103"/>
      <c r="C658" s="33">
        <f t="shared" si="26"/>
        <v>48760874</v>
      </c>
      <c r="D658" s="163">
        <f t="shared" si="26"/>
        <v>39423106.118731953</v>
      </c>
      <c r="E658" s="104">
        <f>E657</f>
        <v>40605799.302293897</v>
      </c>
      <c r="F658" s="104">
        <f>F657</f>
        <v>41823973.281362712</v>
      </c>
    </row>
    <row r="659" spans="1:6" ht="31">
      <c r="A659" s="101">
        <v>6</v>
      </c>
      <c r="B659" s="31" t="s">
        <v>1746</v>
      </c>
      <c r="C659" s="24"/>
      <c r="D659" s="162"/>
      <c r="E659" s="23"/>
      <c r="F659" s="23"/>
    </row>
    <row r="660" spans="1:6" ht="31">
      <c r="A660" s="101">
        <v>1</v>
      </c>
      <c r="B660" s="31" t="s">
        <v>1747</v>
      </c>
      <c r="C660" s="24"/>
      <c r="D660" s="162"/>
      <c r="E660" s="23"/>
      <c r="F660" s="23"/>
    </row>
    <row r="661" spans="1:6">
      <c r="A661" s="100" t="s">
        <v>635</v>
      </c>
      <c r="B661" s="30" t="s">
        <v>134</v>
      </c>
      <c r="C661" s="24">
        <v>247426</v>
      </c>
      <c r="D661" s="162">
        <v>73332.027448478999</v>
      </c>
      <c r="E661" s="23">
        <v>75531.988271933369</v>
      </c>
      <c r="F661" s="23">
        <v>77797.947920091377</v>
      </c>
    </row>
    <row r="662" spans="1:6">
      <c r="A662" s="100" t="s">
        <v>636</v>
      </c>
      <c r="B662" s="30" t="s">
        <v>136</v>
      </c>
      <c r="C662" s="24">
        <v>247426</v>
      </c>
      <c r="D662" s="162">
        <v>103332.027448479</v>
      </c>
      <c r="E662" s="23">
        <v>106431.98827193337</v>
      </c>
      <c r="F662" s="23">
        <v>109624.94792009138</v>
      </c>
    </row>
    <row r="663" spans="1:6">
      <c r="A663" s="100" t="s">
        <v>637</v>
      </c>
      <c r="B663" s="30" t="s">
        <v>138</v>
      </c>
      <c r="C663" s="24">
        <v>340213</v>
      </c>
      <c r="D663" s="162">
        <v>108332.840713767</v>
      </c>
      <c r="E663" s="23">
        <v>111582.82593518001</v>
      </c>
      <c r="F663" s="23">
        <v>114930.31071323541</v>
      </c>
    </row>
    <row r="664" spans="1:6">
      <c r="A664" s="100" t="s">
        <v>638</v>
      </c>
      <c r="B664" s="30" t="s">
        <v>100</v>
      </c>
      <c r="C664" s="24">
        <v>989709</v>
      </c>
      <c r="D664" s="162">
        <v>1013331.0880158773</v>
      </c>
      <c r="E664" s="23">
        <v>1043731.0206563537</v>
      </c>
      <c r="F664" s="23">
        <v>1075042.9512760444</v>
      </c>
    </row>
    <row r="665" spans="1:6">
      <c r="A665" s="100" t="s">
        <v>639</v>
      </c>
      <c r="B665" s="30" t="s">
        <v>102</v>
      </c>
      <c r="C665" s="24">
        <v>2907267</v>
      </c>
      <c r="D665" s="162">
        <v>1976658.39579679</v>
      </c>
      <c r="E665" s="23">
        <v>2035958.1476706937</v>
      </c>
      <c r="F665" s="23">
        <v>2097036.8921008145</v>
      </c>
    </row>
    <row r="666" spans="1:6">
      <c r="A666" s="100" t="s">
        <v>640</v>
      </c>
      <c r="B666" s="30" t="s">
        <v>142</v>
      </c>
      <c r="C666" s="24">
        <v>371140</v>
      </c>
      <c r="D666" s="162">
        <v>60998.785728208997</v>
      </c>
      <c r="E666" s="23">
        <v>62828.749300055271</v>
      </c>
      <c r="F666" s="23">
        <v>64713.611779056933</v>
      </c>
    </row>
    <row r="667" spans="1:6">
      <c r="A667" s="100" t="s">
        <v>641</v>
      </c>
      <c r="B667" s="30" t="s">
        <v>104</v>
      </c>
      <c r="C667" s="24">
        <v>2377774</v>
      </c>
      <c r="D667" s="162">
        <v>1434526.6955504799</v>
      </c>
      <c r="E667" s="23">
        <v>2507562.4964169902</v>
      </c>
      <c r="F667" s="23">
        <v>2582789.3713094997</v>
      </c>
    </row>
    <row r="668" spans="1:6">
      <c r="A668" s="100" t="s">
        <v>642</v>
      </c>
      <c r="B668" s="30" t="s">
        <v>106</v>
      </c>
      <c r="C668" s="24">
        <v>1235897</v>
      </c>
      <c r="D668" s="162">
        <v>2265395.8820193899</v>
      </c>
      <c r="E668" s="23">
        <v>1303357.7584799672</v>
      </c>
      <c r="F668" s="23">
        <v>1342458.4912343663</v>
      </c>
    </row>
    <row r="669" spans="1:6">
      <c r="A669" s="100" t="s">
        <v>643</v>
      </c>
      <c r="B669" s="30" t="s">
        <v>399</v>
      </c>
      <c r="C669" s="24">
        <v>742280</v>
      </c>
      <c r="D669" s="162">
        <v>759997.57145641732</v>
      </c>
      <c r="E669" s="23">
        <v>782797.49860010983</v>
      </c>
      <c r="F669" s="23">
        <v>806281.42355811317</v>
      </c>
    </row>
    <row r="670" spans="1:6">
      <c r="A670" s="100" t="s">
        <v>644</v>
      </c>
      <c r="B670" s="30" t="s">
        <v>401</v>
      </c>
      <c r="C670" s="24">
        <v>1855703</v>
      </c>
      <c r="D670" s="162">
        <v>1599995.4177520201</v>
      </c>
      <c r="E670" s="23">
        <v>2677995.2802845808</v>
      </c>
      <c r="F670" s="23">
        <v>2758335.1386931185</v>
      </c>
    </row>
    <row r="671" spans="1:6">
      <c r="A671" s="100" t="s">
        <v>645</v>
      </c>
      <c r="B671" s="30" t="s">
        <v>403</v>
      </c>
      <c r="C671" s="24">
        <v>2933812</v>
      </c>
      <c r="D671" s="162">
        <v>4161586.7172105932</v>
      </c>
      <c r="E671" s="23">
        <v>4286434.3187269112</v>
      </c>
      <c r="F671" s="23">
        <v>4415027.3482887186</v>
      </c>
    </row>
    <row r="672" spans="1:6">
      <c r="A672" s="100" t="s">
        <v>646</v>
      </c>
      <c r="B672" s="30" t="s">
        <v>194</v>
      </c>
      <c r="C672" s="24">
        <v>1237135</v>
      </c>
      <c r="D672" s="162">
        <v>1266663.115464356</v>
      </c>
      <c r="E672" s="23">
        <v>1304663.0089282868</v>
      </c>
      <c r="F672" s="23">
        <v>1343802.8991961356</v>
      </c>
    </row>
    <row r="673" spans="1:6">
      <c r="A673" s="100" t="s">
        <v>647</v>
      </c>
      <c r="B673" s="30" t="s">
        <v>198</v>
      </c>
      <c r="C673" s="24">
        <v>4815774</v>
      </c>
      <c r="D673" s="162">
        <v>4930717.4768309323</v>
      </c>
      <c r="E673" s="23">
        <v>5078639.0011358606</v>
      </c>
      <c r="F673" s="23">
        <v>5230998.1711699367</v>
      </c>
    </row>
    <row r="674" spans="1:6">
      <c r="A674" s="100" t="s">
        <v>648</v>
      </c>
      <c r="B674" s="30" t="s">
        <v>405</v>
      </c>
      <c r="C674" s="24">
        <v>2474270</v>
      </c>
      <c r="D674" s="162">
        <v>2533326.2309287121</v>
      </c>
      <c r="E674" s="23">
        <v>2609326.0178565737</v>
      </c>
      <c r="F674" s="23">
        <v>2687605.7983922712</v>
      </c>
    </row>
    <row r="675" spans="1:6">
      <c r="A675" s="100" t="s">
        <v>649</v>
      </c>
      <c r="B675" s="30" t="s">
        <v>206</v>
      </c>
      <c r="C675" s="24">
        <v>742281</v>
      </c>
      <c r="D675" s="162">
        <v>759997.57145641732</v>
      </c>
      <c r="E675" s="23">
        <v>782797.49860010983</v>
      </c>
      <c r="F675" s="23">
        <v>806281.42355811317</v>
      </c>
    </row>
    <row r="676" spans="1:6">
      <c r="A676" s="100" t="s">
        <v>650</v>
      </c>
      <c r="B676" s="30" t="s">
        <v>439</v>
      </c>
      <c r="C676" s="24">
        <v>1404148</v>
      </c>
      <c r="D676" s="162">
        <v>0</v>
      </c>
      <c r="E676" s="23">
        <v>0</v>
      </c>
      <c r="F676" s="23">
        <v>0</v>
      </c>
    </row>
    <row r="677" spans="1:6">
      <c r="A677" s="100" t="s">
        <v>651</v>
      </c>
      <c r="B677" s="30" t="s">
        <v>210</v>
      </c>
      <c r="C677" s="24">
        <v>1237135</v>
      </c>
      <c r="D677" s="162">
        <v>1266663.11546436</v>
      </c>
      <c r="E677" s="23">
        <v>1304663.0089282908</v>
      </c>
      <c r="F677" s="23">
        <v>1343802.8991961395</v>
      </c>
    </row>
    <row r="678" spans="1:6">
      <c r="A678" s="100" t="s">
        <v>652</v>
      </c>
      <c r="B678" s="30" t="s">
        <v>224</v>
      </c>
      <c r="C678" s="24">
        <v>989709</v>
      </c>
      <c r="D678" s="162">
        <v>3013331.08801588</v>
      </c>
      <c r="E678" s="23">
        <v>3103731.0206563566</v>
      </c>
      <c r="F678" s="23">
        <v>3196842.9512760472</v>
      </c>
    </row>
    <row r="679" spans="1:6">
      <c r="A679" s="100" t="s">
        <v>653</v>
      </c>
      <c r="B679" s="30" t="s">
        <v>226</v>
      </c>
      <c r="C679" s="24">
        <v>859315</v>
      </c>
      <c r="D679" s="162">
        <v>879824.84299966332</v>
      </c>
      <c r="E679" s="23">
        <v>906219.5882896533</v>
      </c>
      <c r="F679" s="23">
        <v>933406.17593834293</v>
      </c>
    </row>
    <row r="680" spans="1:6">
      <c r="A680" s="100" t="s">
        <v>654</v>
      </c>
      <c r="B680" s="30" t="s">
        <v>232</v>
      </c>
      <c r="C680" s="24">
        <v>1318043</v>
      </c>
      <c r="D680" s="162">
        <v>1349502.3593464815</v>
      </c>
      <c r="E680" s="23">
        <v>1389987.4301268759</v>
      </c>
      <c r="F680" s="23">
        <v>1431687.0530306823</v>
      </c>
    </row>
    <row r="681" spans="1:6">
      <c r="A681" s="100" t="s">
        <v>655</v>
      </c>
      <c r="B681" s="30" t="s">
        <v>150</v>
      </c>
      <c r="C681" s="24">
        <v>618568</v>
      </c>
      <c r="D681" s="162">
        <v>633332.30228766857</v>
      </c>
      <c r="E681" s="23">
        <v>652332.27135629859</v>
      </c>
      <c r="F681" s="23">
        <v>671902.23949698755</v>
      </c>
    </row>
    <row r="682" spans="1:6">
      <c r="A682" s="100" t="s">
        <v>656</v>
      </c>
      <c r="B682" s="30" t="s">
        <v>119</v>
      </c>
      <c r="C682" s="24">
        <v>123714</v>
      </c>
      <c r="D682" s="162">
        <v>126666.75827972994</v>
      </c>
      <c r="E682" s="23">
        <v>130466.76102812184</v>
      </c>
      <c r="F682" s="23">
        <v>134380.76385896548</v>
      </c>
    </row>
    <row r="683" spans="1:6">
      <c r="A683" s="100" t="s">
        <v>657</v>
      </c>
      <c r="B683" s="30" t="s">
        <v>407</v>
      </c>
      <c r="C683" s="24">
        <v>432997</v>
      </c>
      <c r="D683" s="162">
        <v>443332.16486807365</v>
      </c>
      <c r="E683" s="23">
        <v>456632.12981411588</v>
      </c>
      <c r="F683" s="23">
        <v>470331.09370853938</v>
      </c>
    </row>
    <row r="684" spans="1:6">
      <c r="A684" s="100" t="s">
        <v>658</v>
      </c>
      <c r="B684" s="30" t="s">
        <v>254</v>
      </c>
      <c r="C684" s="24">
        <v>68043</v>
      </c>
      <c r="D684" s="162">
        <v>69666.568142753356</v>
      </c>
      <c r="E684" s="23">
        <v>71756.565187035958</v>
      </c>
      <c r="F684" s="23">
        <v>73909.262142647043</v>
      </c>
    </row>
    <row r="685" spans="1:6">
      <c r="A685" s="100" t="s">
        <v>659</v>
      </c>
      <c r="B685" s="30" t="s">
        <v>408</v>
      </c>
      <c r="C685" s="24">
        <v>553389</v>
      </c>
      <c r="D685" s="162">
        <v>566597.7936668261</v>
      </c>
      <c r="E685" s="23">
        <v>583595.72747683094</v>
      </c>
      <c r="F685" s="23">
        <v>601103.59930113587</v>
      </c>
    </row>
    <row r="686" spans="1:6" ht="31">
      <c r="A686" s="100" t="s">
        <v>660</v>
      </c>
      <c r="B686" s="30" t="s">
        <v>409</v>
      </c>
      <c r="C686" s="24">
        <v>989709</v>
      </c>
      <c r="D686" s="162">
        <v>1013331.0880158773</v>
      </c>
      <c r="E686" s="23">
        <v>1043731.0206563537</v>
      </c>
      <c r="F686" s="23">
        <v>1075042.9512760444</v>
      </c>
    </row>
    <row r="687" spans="1:6">
      <c r="A687" s="100" t="s">
        <v>661</v>
      </c>
      <c r="B687" s="30" t="s">
        <v>257</v>
      </c>
      <c r="C687" s="24">
        <v>655376</v>
      </c>
      <c r="D687" s="162">
        <v>671018.72299895447</v>
      </c>
      <c r="E687" s="23">
        <v>691149.28468892316</v>
      </c>
      <c r="F687" s="23">
        <v>711883.76322959084</v>
      </c>
    </row>
    <row r="688" spans="1:6">
      <c r="A688" s="100" t="s">
        <v>662</v>
      </c>
      <c r="B688" s="30" t="s">
        <v>261</v>
      </c>
      <c r="C688" s="24">
        <v>1855703</v>
      </c>
      <c r="D688" s="162">
        <v>1899995.4177520245</v>
      </c>
      <c r="E688" s="23">
        <v>1956995.2802845852</v>
      </c>
      <c r="F688" s="23">
        <v>2015705.1386931229</v>
      </c>
    </row>
    <row r="689" spans="1:6">
      <c r="A689" s="100" t="s">
        <v>663</v>
      </c>
      <c r="B689" s="30" t="s">
        <v>411</v>
      </c>
      <c r="C689" s="24">
        <v>989709</v>
      </c>
      <c r="D689" s="162">
        <v>1013331.0880158773</v>
      </c>
      <c r="E689" s="23">
        <v>1043731.0206563537</v>
      </c>
      <c r="F689" s="23">
        <v>1075042.9512760444</v>
      </c>
    </row>
    <row r="690" spans="1:6">
      <c r="A690" s="100" t="s">
        <v>664</v>
      </c>
      <c r="B690" s="30" t="s">
        <v>267</v>
      </c>
      <c r="C690" s="24">
        <v>247426</v>
      </c>
      <c r="D690" s="162">
        <v>253332.02744847871</v>
      </c>
      <c r="E690" s="23">
        <v>260931.98827193308</v>
      </c>
      <c r="F690" s="23">
        <v>268759.9479200911</v>
      </c>
    </row>
    <row r="691" spans="1:6">
      <c r="A691" s="100" t="s">
        <v>665</v>
      </c>
      <c r="B691" s="30" t="s">
        <v>1761</v>
      </c>
      <c r="C691" s="24">
        <v>340213</v>
      </c>
      <c r="D691" s="162">
        <v>0</v>
      </c>
      <c r="E691" s="23">
        <v>0</v>
      </c>
      <c r="F691" s="23">
        <v>0</v>
      </c>
    </row>
    <row r="692" spans="1:6">
      <c r="A692" s="100" t="s">
        <v>666</v>
      </c>
      <c r="B692" s="30" t="s">
        <v>272</v>
      </c>
      <c r="C692" s="24">
        <v>1484561</v>
      </c>
      <c r="D692" s="162">
        <v>1519995.1429128346</v>
      </c>
      <c r="E692" s="23">
        <v>1565594.9972002197</v>
      </c>
      <c r="F692" s="23">
        <v>1612562.8471162263</v>
      </c>
    </row>
    <row r="693" spans="1:6">
      <c r="A693" s="100" t="s">
        <v>667</v>
      </c>
      <c r="B693" s="30" t="s">
        <v>276</v>
      </c>
      <c r="C693" s="24">
        <v>5035141</v>
      </c>
      <c r="D693" s="162">
        <v>2155320.0861198199</v>
      </c>
      <c r="E693" s="23">
        <v>2219979.6887034145</v>
      </c>
      <c r="F693" s="23">
        <v>2286579.0793645172</v>
      </c>
    </row>
    <row r="694" spans="1:6">
      <c r="A694" s="100" t="s">
        <v>668</v>
      </c>
      <c r="B694" s="30" t="s">
        <v>278</v>
      </c>
      <c r="C694" s="24">
        <v>5132584</v>
      </c>
      <c r="D694" s="162">
        <v>0</v>
      </c>
      <c r="E694" s="23">
        <v>0</v>
      </c>
      <c r="F694" s="23">
        <v>0</v>
      </c>
    </row>
    <row r="695" spans="1:6">
      <c r="A695" s="100" t="s">
        <v>669</v>
      </c>
      <c r="B695" s="30" t="s">
        <v>416</v>
      </c>
      <c r="C695" s="24">
        <v>618568</v>
      </c>
      <c r="D695" s="162">
        <v>1633332.3022876601</v>
      </c>
      <c r="E695" s="23">
        <v>1682332.27135629</v>
      </c>
      <c r="F695" s="23">
        <v>1732802.2394969787</v>
      </c>
    </row>
    <row r="696" spans="1:6">
      <c r="A696" s="100" t="s">
        <v>670</v>
      </c>
      <c r="B696" s="30" t="s">
        <v>294</v>
      </c>
      <c r="C696" s="24">
        <v>1979416</v>
      </c>
      <c r="D696" s="162">
        <v>1026660.68692077</v>
      </c>
      <c r="E696" s="23">
        <v>1057460.5075283931</v>
      </c>
      <c r="F696" s="23">
        <v>1089184.3227542448</v>
      </c>
    </row>
    <row r="697" spans="1:6">
      <c r="A697" s="100" t="s">
        <v>671</v>
      </c>
      <c r="B697" s="30" t="s">
        <v>296</v>
      </c>
      <c r="C697" s="24">
        <v>1855703</v>
      </c>
      <c r="D697" s="162">
        <v>1899995.4177520245</v>
      </c>
      <c r="E697" s="23">
        <v>1956995.2802845852</v>
      </c>
      <c r="F697" s="23">
        <v>2015705.1386931229</v>
      </c>
    </row>
    <row r="698" spans="1:6">
      <c r="A698" s="100" t="s">
        <v>672</v>
      </c>
      <c r="B698" s="30" t="s">
        <v>304</v>
      </c>
      <c r="C698" s="24">
        <v>931563</v>
      </c>
      <c r="D698" s="162">
        <v>953797.92009994155</v>
      </c>
      <c r="E698" s="23">
        <v>982411.85770293977</v>
      </c>
      <c r="F698" s="23">
        <v>1011884.213434028</v>
      </c>
    </row>
    <row r="699" spans="1:6">
      <c r="A699" s="101" t="s">
        <v>128</v>
      </c>
      <c r="B699" s="31"/>
      <c r="C699" s="33">
        <f t="shared" ref="C699:F699" si="27">SUM(C661:C698)</f>
        <v>53238840</v>
      </c>
      <c r="D699" s="163">
        <f t="shared" si="27"/>
        <v>45437218.737216622</v>
      </c>
      <c r="E699" s="32">
        <f t="shared" si="27"/>
        <v>47830335.299333118</v>
      </c>
      <c r="F699" s="32">
        <f t="shared" si="27"/>
        <v>49265245.358313091</v>
      </c>
    </row>
    <row r="700" spans="1:6">
      <c r="A700" s="101" t="s">
        <v>352</v>
      </c>
      <c r="B700" s="31"/>
      <c r="C700" s="33">
        <f t="shared" ref="C700:D701" si="28">C699</f>
        <v>53238840</v>
      </c>
      <c r="D700" s="163">
        <f t="shared" si="28"/>
        <v>45437218.737216622</v>
      </c>
      <c r="E700" s="32">
        <f>E699</f>
        <v>47830335.299333118</v>
      </c>
      <c r="F700" s="32">
        <f>F699</f>
        <v>49265245.358313091</v>
      </c>
    </row>
    <row r="701" spans="1:6">
      <c r="A701" s="102" t="s">
        <v>353</v>
      </c>
      <c r="B701" s="103"/>
      <c r="C701" s="33">
        <f t="shared" si="28"/>
        <v>53238840</v>
      </c>
      <c r="D701" s="163">
        <f t="shared" si="28"/>
        <v>45437218.737216622</v>
      </c>
      <c r="E701" s="104">
        <f>E700</f>
        <v>47830335.299333118</v>
      </c>
      <c r="F701" s="104">
        <f>F700</f>
        <v>49265245.358313091</v>
      </c>
    </row>
    <row r="702" spans="1:6">
      <c r="A702" s="100">
        <v>7</v>
      </c>
      <c r="B702" s="31" t="s">
        <v>673</v>
      </c>
      <c r="C702" s="24"/>
      <c r="D702" s="162"/>
      <c r="E702" s="23"/>
      <c r="F702" s="23"/>
    </row>
    <row r="703" spans="1:6">
      <c r="A703" s="100">
        <v>1</v>
      </c>
      <c r="B703" s="31" t="s">
        <v>674</v>
      </c>
      <c r="C703" s="24"/>
      <c r="D703" s="162"/>
      <c r="E703" s="23"/>
      <c r="F703" s="23"/>
    </row>
    <row r="704" spans="1:6">
      <c r="A704" s="100" t="s">
        <v>675</v>
      </c>
      <c r="B704" s="30" t="s">
        <v>548</v>
      </c>
      <c r="C704" s="24">
        <v>21621503</v>
      </c>
      <c r="D704" s="162">
        <v>22270148.099757466</v>
      </c>
      <c r="E704" s="23">
        <v>32938252.542750191</v>
      </c>
      <c r="F704" s="23">
        <v>31044449.962419584</v>
      </c>
    </row>
    <row r="705" spans="1:6">
      <c r="A705" s="100" t="s">
        <v>676</v>
      </c>
      <c r="B705" s="30" t="s">
        <v>159</v>
      </c>
      <c r="C705" s="24">
        <v>1081075</v>
      </c>
      <c r="D705" s="162">
        <v>1113507.2740820399</v>
      </c>
      <c r="E705" s="23">
        <v>1146912.4923045011</v>
      </c>
      <c r="F705" s="23">
        <v>1181319.8670736363</v>
      </c>
    </row>
    <row r="706" spans="1:6">
      <c r="A706" s="100" t="s">
        <v>677</v>
      </c>
      <c r="B706" s="30" t="s">
        <v>96</v>
      </c>
      <c r="C706" s="24">
        <v>3662150</v>
      </c>
      <c r="D706" s="162">
        <v>2227014.5481640799</v>
      </c>
      <c r="E706" s="23">
        <v>2293824.9846090022</v>
      </c>
      <c r="F706" s="23">
        <v>2362639.7341472725</v>
      </c>
    </row>
    <row r="707" spans="1:6">
      <c r="A707" s="100" t="s">
        <v>1807</v>
      </c>
      <c r="B707" s="30" t="s">
        <v>172</v>
      </c>
      <c r="C707" s="24">
        <v>53869</v>
      </c>
      <c r="D707" s="162">
        <v>664622.92507512798</v>
      </c>
      <c r="E707" s="23">
        <v>684561.61282738182</v>
      </c>
      <c r="F707" s="23">
        <v>705098.46121220326</v>
      </c>
    </row>
    <row r="708" spans="1:6">
      <c r="A708" s="100" t="s">
        <v>1805</v>
      </c>
      <c r="B708" s="30" t="s">
        <v>1716</v>
      </c>
      <c r="C708" s="24">
        <v>645265</v>
      </c>
      <c r="D708" s="162">
        <v>55485.356775386193</v>
      </c>
      <c r="E708" s="23">
        <v>57149.917478647782</v>
      </c>
      <c r="F708" s="23">
        <v>58864.41500300722</v>
      </c>
    </row>
    <row r="709" spans="1:6">
      <c r="A709" s="100" t="s">
        <v>678</v>
      </c>
      <c r="B709" s="30" t="s">
        <v>553</v>
      </c>
      <c r="C709" s="24">
        <v>2641837</v>
      </c>
      <c r="D709" s="162">
        <v>2721091.7825429155</v>
      </c>
      <c r="E709" s="23">
        <v>2802724.5360192033</v>
      </c>
      <c r="F709" s="23">
        <v>2886806.2720997795</v>
      </c>
    </row>
    <row r="710" spans="1:6">
      <c r="A710" s="100" t="s">
        <v>679</v>
      </c>
      <c r="B710" s="30" t="s">
        <v>136</v>
      </c>
      <c r="C710" s="24">
        <v>247426</v>
      </c>
      <c r="D710" s="162">
        <v>253332.02744847871</v>
      </c>
      <c r="E710" s="23">
        <v>260931.98827193308</v>
      </c>
      <c r="F710" s="23">
        <v>268759.9479200911</v>
      </c>
    </row>
    <row r="711" spans="1:6">
      <c r="A711" s="100" t="s">
        <v>680</v>
      </c>
      <c r="B711" s="30" t="s">
        <v>138</v>
      </c>
      <c r="C711" s="24">
        <v>185571</v>
      </c>
      <c r="D711" s="162">
        <v>90000.137419595005</v>
      </c>
      <c r="E711" s="23">
        <v>92700.141542182857</v>
      </c>
      <c r="F711" s="23">
        <v>95481.145788448339</v>
      </c>
    </row>
    <row r="712" spans="1:6">
      <c r="A712" s="100" t="s">
        <v>681</v>
      </c>
      <c r="B712" s="30" t="s">
        <v>397</v>
      </c>
      <c r="C712" s="24">
        <v>933156</v>
      </c>
      <c r="D712" s="162">
        <v>955428.49662431551</v>
      </c>
      <c r="E712" s="23">
        <v>984091.35152304498</v>
      </c>
      <c r="F712" s="23">
        <v>1013614.0920687363</v>
      </c>
    </row>
    <row r="713" spans="1:6">
      <c r="A713" s="100" t="s">
        <v>682</v>
      </c>
      <c r="B713" s="30" t="s">
        <v>100</v>
      </c>
      <c r="C713" s="24">
        <v>618568</v>
      </c>
      <c r="D713" s="162">
        <v>633332.30228766857</v>
      </c>
      <c r="E713" s="23">
        <v>652332.27135629859</v>
      </c>
      <c r="F713" s="23">
        <v>671902.23949698755</v>
      </c>
    </row>
    <row r="714" spans="1:6">
      <c r="A714" s="100" t="s">
        <v>683</v>
      </c>
      <c r="B714" s="30" t="s">
        <v>102</v>
      </c>
      <c r="C714" s="24">
        <v>1237135</v>
      </c>
      <c r="D714" s="162">
        <v>1266663.115464356</v>
      </c>
      <c r="E714" s="23">
        <v>1304663.0089282868</v>
      </c>
      <c r="F714" s="23">
        <v>1343802.8991961356</v>
      </c>
    </row>
    <row r="715" spans="1:6">
      <c r="A715" s="100" t="s">
        <v>684</v>
      </c>
      <c r="B715" s="30" t="s">
        <v>142</v>
      </c>
      <c r="C715" s="24">
        <v>61857</v>
      </c>
      <c r="D715" s="162">
        <v>63333.37913986497</v>
      </c>
      <c r="E715" s="23">
        <v>65233.380514060918</v>
      </c>
      <c r="F715" s="23">
        <v>67190.381929482741</v>
      </c>
    </row>
    <row r="716" spans="1:6">
      <c r="A716" s="100" t="s">
        <v>325</v>
      </c>
      <c r="B716" s="30" t="s">
        <v>104</v>
      </c>
      <c r="C716" s="24">
        <v>1855703</v>
      </c>
      <c r="D716" s="162">
        <v>1899995.4177520245</v>
      </c>
      <c r="E716" s="23">
        <v>1956995.2802845852</v>
      </c>
      <c r="F716" s="23">
        <v>2015705.1386931229</v>
      </c>
    </row>
    <row r="717" spans="1:6">
      <c r="A717" s="100" t="s">
        <v>685</v>
      </c>
      <c r="B717" s="30" t="s">
        <v>399</v>
      </c>
      <c r="C717" s="24">
        <v>1484561</v>
      </c>
      <c r="D717" s="162">
        <v>1519995.1429128346</v>
      </c>
      <c r="E717" s="23">
        <v>1565594.9972002197</v>
      </c>
      <c r="F717" s="23">
        <v>1612562.8471162263</v>
      </c>
    </row>
    <row r="718" spans="1:6">
      <c r="A718" s="100" t="s">
        <v>686</v>
      </c>
      <c r="B718" s="30" t="s">
        <v>401</v>
      </c>
      <c r="C718" s="24">
        <v>618568</v>
      </c>
      <c r="D718" s="162">
        <v>633332.30228766857</v>
      </c>
      <c r="E718" s="23">
        <v>652332.27135629859</v>
      </c>
      <c r="F718" s="23">
        <v>671902.23949698755</v>
      </c>
    </row>
    <row r="719" spans="1:6">
      <c r="A719" s="100" t="s">
        <v>687</v>
      </c>
      <c r="B719" s="30" t="s">
        <v>194</v>
      </c>
      <c r="C719" s="24">
        <v>618568</v>
      </c>
      <c r="D719" s="162">
        <v>633332.30228766857</v>
      </c>
      <c r="E719" s="23">
        <v>652332.27135629859</v>
      </c>
      <c r="F719" s="23">
        <v>671902.23949698755</v>
      </c>
    </row>
    <row r="720" spans="1:6">
      <c r="A720" s="100" t="s">
        <v>688</v>
      </c>
      <c r="B720" s="30" t="s">
        <v>206</v>
      </c>
      <c r="C720" s="24">
        <v>618568</v>
      </c>
      <c r="D720" s="162">
        <v>633332.30228766857</v>
      </c>
      <c r="E720" s="23">
        <v>652332.27135629859</v>
      </c>
      <c r="F720" s="23">
        <v>671902.23949698755</v>
      </c>
    </row>
    <row r="721" spans="1:6">
      <c r="A721" s="100" t="s">
        <v>689</v>
      </c>
      <c r="B721" s="30" t="s">
        <v>232</v>
      </c>
      <c r="C721" s="24">
        <v>913809</v>
      </c>
      <c r="D721" s="162">
        <v>935620.34235287877</v>
      </c>
      <c r="E721" s="23">
        <v>963688.9526234651</v>
      </c>
      <c r="F721" s="23">
        <v>992599.6212021691</v>
      </c>
    </row>
    <row r="722" spans="1:6">
      <c r="A722" s="100" t="s">
        <v>690</v>
      </c>
      <c r="B722" s="30" t="s">
        <v>150</v>
      </c>
      <c r="C722" s="24">
        <v>1033255</v>
      </c>
      <c r="D722" s="162">
        <v>1057916.5599028936</v>
      </c>
      <c r="E722" s="23">
        <v>1089654.0566999805</v>
      </c>
      <c r="F722" s="23">
        <v>1122343.6784009801</v>
      </c>
    </row>
    <row r="723" spans="1:6">
      <c r="A723" s="100" t="s">
        <v>326</v>
      </c>
      <c r="B723" s="30" t="s">
        <v>119</v>
      </c>
      <c r="C723" s="24">
        <v>556711</v>
      </c>
      <c r="D723" s="162">
        <v>3569998.9231477999</v>
      </c>
      <c r="E723" s="23">
        <v>3677098.8908422338</v>
      </c>
      <c r="F723" s="23">
        <v>3787411.8575675008</v>
      </c>
    </row>
    <row r="724" spans="1:6">
      <c r="A724" s="100" t="s">
        <v>691</v>
      </c>
      <c r="B724" s="30" t="s">
        <v>407</v>
      </c>
      <c r="C724" s="24">
        <v>618568</v>
      </c>
      <c r="D724" s="162">
        <v>633332.30228766857</v>
      </c>
      <c r="E724" s="23">
        <v>652332.27135629859</v>
      </c>
      <c r="F724" s="23">
        <v>671902.23949698755</v>
      </c>
    </row>
    <row r="725" spans="1:6">
      <c r="A725" s="100" t="s">
        <v>692</v>
      </c>
      <c r="B725" s="30" t="s">
        <v>242</v>
      </c>
      <c r="C725" s="24">
        <v>145440</v>
      </c>
      <c r="D725" s="162">
        <v>148911.09811635036</v>
      </c>
      <c r="E725" s="23">
        <v>153378.43105984086</v>
      </c>
      <c r="F725" s="23">
        <v>157979.7839916361</v>
      </c>
    </row>
    <row r="726" spans="1:6" ht="31">
      <c r="A726" s="100" t="s">
        <v>327</v>
      </c>
      <c r="B726" s="30" t="s">
        <v>409</v>
      </c>
      <c r="C726" s="24">
        <v>2890175</v>
      </c>
      <c r="D726" s="162">
        <v>3410317.7751985998</v>
      </c>
      <c r="E726" s="23">
        <v>3512627.3084545578</v>
      </c>
      <c r="F726" s="23">
        <v>3618006.1277081948</v>
      </c>
    </row>
    <row r="727" spans="1:6">
      <c r="A727" s="100" t="s">
        <v>328</v>
      </c>
      <c r="B727" s="30" t="s">
        <v>257</v>
      </c>
      <c r="C727" s="24">
        <v>618568</v>
      </c>
      <c r="D727" s="162">
        <v>633332.30228766857</v>
      </c>
      <c r="E727" s="23">
        <v>652332.27135629859</v>
      </c>
      <c r="F727" s="23">
        <v>671902.23949698755</v>
      </c>
    </row>
    <row r="728" spans="1:6">
      <c r="A728" s="100" t="s">
        <v>693</v>
      </c>
      <c r="B728" s="30" t="s">
        <v>261</v>
      </c>
      <c r="C728" s="24">
        <v>1237135</v>
      </c>
      <c r="D728" s="162">
        <v>1266663.115464356</v>
      </c>
      <c r="E728" s="23">
        <v>1304663.0089282868</v>
      </c>
      <c r="F728" s="23">
        <v>1343802.8991961356</v>
      </c>
    </row>
    <row r="729" spans="1:6">
      <c r="A729" s="100" t="s">
        <v>329</v>
      </c>
      <c r="B729" s="30" t="s">
        <v>276</v>
      </c>
      <c r="C729" s="24">
        <v>12989918</v>
      </c>
      <c r="D729" s="162">
        <v>2299963.4569311999</v>
      </c>
      <c r="E729" s="23">
        <v>3398962.3606391358</v>
      </c>
      <c r="F729" s="23">
        <v>3500931.23145831</v>
      </c>
    </row>
    <row r="730" spans="1:6">
      <c r="A730" s="100" t="s">
        <v>694</v>
      </c>
      <c r="B730" s="30" t="s">
        <v>278</v>
      </c>
      <c r="C730" s="24">
        <v>800817</v>
      </c>
      <c r="D730" s="162">
        <v>819929.82111530495</v>
      </c>
      <c r="E730" s="23">
        <v>844527.71574876411</v>
      </c>
      <c r="F730" s="23">
        <v>869863.54722122708</v>
      </c>
    </row>
    <row r="731" spans="1:6">
      <c r="A731" s="100" t="s">
        <v>330</v>
      </c>
      <c r="B731" s="30" t="s">
        <v>294</v>
      </c>
      <c r="C731" s="24">
        <v>1855705</v>
      </c>
      <c r="D731" s="162">
        <v>1899995.4177520245</v>
      </c>
      <c r="E731" s="23">
        <v>1956995.2802845852</v>
      </c>
      <c r="F731" s="23">
        <v>2015705.1386931229</v>
      </c>
    </row>
    <row r="732" spans="1:6">
      <c r="A732" s="100" t="s">
        <v>331</v>
      </c>
      <c r="B732" s="30" t="s">
        <v>296</v>
      </c>
      <c r="C732" s="24">
        <v>618568</v>
      </c>
      <c r="D732" s="162">
        <v>633332.30228766857</v>
      </c>
      <c r="E732" s="23">
        <v>652332.27135629859</v>
      </c>
      <c r="F732" s="23">
        <v>671902.23949698755</v>
      </c>
    </row>
    <row r="733" spans="1:6">
      <c r="A733" s="100" t="s">
        <v>332</v>
      </c>
      <c r="B733" s="30" t="s">
        <v>304</v>
      </c>
      <c r="C733" s="24">
        <v>618568</v>
      </c>
      <c r="D733" s="162">
        <v>633332.30228766857</v>
      </c>
      <c r="E733" s="23">
        <v>652332.27135629859</v>
      </c>
      <c r="F733" s="23">
        <v>671902.23949698755</v>
      </c>
    </row>
    <row r="734" spans="1:6">
      <c r="A734" s="101" t="s">
        <v>128</v>
      </c>
      <c r="B734" s="31"/>
      <c r="C734" s="33">
        <f t="shared" ref="C734:F734" si="29">SUM(C704:C733)</f>
        <v>63082617</v>
      </c>
      <c r="D734" s="163">
        <f t="shared" si="29"/>
        <v>55576592.631441258</v>
      </c>
      <c r="E734" s="32">
        <f t="shared" si="29"/>
        <v>68273890.410384476</v>
      </c>
      <c r="F734" s="32">
        <f t="shared" si="29"/>
        <v>67440156.966082931</v>
      </c>
    </row>
    <row r="735" spans="1:6">
      <c r="A735" s="101" t="s">
        <v>359</v>
      </c>
      <c r="B735" s="31"/>
      <c r="C735" s="33">
        <f t="shared" ref="C735:D736" si="30">C734</f>
        <v>63082617</v>
      </c>
      <c r="D735" s="163">
        <f t="shared" si="30"/>
        <v>55576592.631441258</v>
      </c>
      <c r="E735" s="32">
        <f>E734</f>
        <v>68273890.410384476</v>
      </c>
      <c r="F735" s="32">
        <f>F734</f>
        <v>67440156.966082931</v>
      </c>
    </row>
    <row r="736" spans="1:6">
      <c r="A736" s="102" t="s">
        <v>360</v>
      </c>
      <c r="B736" s="103"/>
      <c r="C736" s="33">
        <f t="shared" si="30"/>
        <v>63082617</v>
      </c>
      <c r="D736" s="163">
        <f t="shared" si="30"/>
        <v>55576592.631441258</v>
      </c>
      <c r="E736" s="104">
        <f>E735</f>
        <v>68273890.410384476</v>
      </c>
      <c r="F736" s="104">
        <f>F735</f>
        <v>67440156.966082931</v>
      </c>
    </row>
    <row r="737" spans="1:6">
      <c r="A737" s="101">
        <v>8</v>
      </c>
      <c r="B737" s="31"/>
      <c r="C737" s="24"/>
      <c r="D737" s="162"/>
      <c r="E737" s="23"/>
      <c r="F737" s="23"/>
    </row>
    <row r="738" spans="1:6">
      <c r="A738" s="101">
        <v>1</v>
      </c>
      <c r="B738" s="31" t="s">
        <v>695</v>
      </c>
      <c r="C738" s="24"/>
      <c r="D738" s="162"/>
      <c r="E738" s="23"/>
      <c r="F738" s="23"/>
    </row>
    <row r="739" spans="1:6">
      <c r="A739" s="100" t="s">
        <v>696</v>
      </c>
      <c r="B739" s="30" t="s">
        <v>548</v>
      </c>
      <c r="C739" s="24">
        <v>11067527</v>
      </c>
      <c r="D739" s="162">
        <v>7748106.2324551549</v>
      </c>
      <c r="E739" s="23">
        <v>7980549.4194288095</v>
      </c>
      <c r="F739" s="23">
        <v>8019965.9020116739</v>
      </c>
    </row>
    <row r="740" spans="1:6">
      <c r="A740" s="100" t="s">
        <v>697</v>
      </c>
      <c r="B740" s="30" t="s">
        <v>159</v>
      </c>
      <c r="C740" s="24">
        <v>1081075</v>
      </c>
      <c r="D740" s="162">
        <v>1106872.1330281727</v>
      </c>
      <c r="E740" s="23">
        <v>1140078.2970190179</v>
      </c>
      <c r="F740" s="23">
        <v>1174280.6459295885</v>
      </c>
    </row>
    <row r="741" spans="1:6">
      <c r="A741" s="100" t="s">
        <v>698</v>
      </c>
      <c r="B741" s="30" t="s">
        <v>96</v>
      </c>
      <c r="C741" s="24">
        <v>3162150</v>
      </c>
      <c r="D741" s="162">
        <v>2213744.2660563453</v>
      </c>
      <c r="E741" s="23">
        <v>2280156.5940380357</v>
      </c>
      <c r="F741" s="23">
        <v>2348561.2918591769</v>
      </c>
    </row>
    <row r="742" spans="1:6">
      <c r="A742" s="100" t="s">
        <v>699</v>
      </c>
      <c r="B742" s="30" t="s">
        <v>172</v>
      </c>
      <c r="C742" s="24">
        <v>23421</v>
      </c>
      <c r="D742" s="162">
        <v>2571014.1407509791</v>
      </c>
      <c r="E742" s="23">
        <v>2648144.5649735085</v>
      </c>
      <c r="F742" s="23">
        <v>2727588.901922714</v>
      </c>
    </row>
    <row r="743" spans="1:6">
      <c r="A743" s="100" t="s">
        <v>1805</v>
      </c>
      <c r="B743" s="30" t="s">
        <v>1716</v>
      </c>
      <c r="C743" s="24">
        <v>280550</v>
      </c>
      <c r="D743" s="162">
        <v>23980.3185988164</v>
      </c>
      <c r="E743" s="23">
        <v>24699.728156780893</v>
      </c>
      <c r="F743" s="23">
        <v>25440.720001484322</v>
      </c>
    </row>
    <row r="744" spans="1:6">
      <c r="A744" s="100" t="s">
        <v>1806</v>
      </c>
      <c r="B744" s="30" t="s">
        <v>553</v>
      </c>
      <c r="C744" s="24">
        <v>2148626</v>
      </c>
      <c r="D744" s="162">
        <v>1183083.4018558725</v>
      </c>
      <c r="E744" s="23">
        <v>1218575.9039115487</v>
      </c>
      <c r="F744" s="23">
        <v>1255133.1810288951</v>
      </c>
    </row>
    <row r="745" spans="1:6">
      <c r="A745" s="100" t="s">
        <v>700</v>
      </c>
      <c r="B745" s="30" t="s">
        <v>134</v>
      </c>
      <c r="C745" s="24">
        <v>61857</v>
      </c>
      <c r="D745" s="162">
        <v>63333.37913986497</v>
      </c>
      <c r="E745" s="23">
        <v>65233.380514060918</v>
      </c>
      <c r="F745" s="23">
        <v>67190.381929482741</v>
      </c>
    </row>
    <row r="746" spans="1:6">
      <c r="A746" s="100" t="s">
        <v>701</v>
      </c>
      <c r="B746" s="30" t="s">
        <v>136</v>
      </c>
      <c r="C746" s="24">
        <v>61857</v>
      </c>
      <c r="D746" s="162">
        <v>63333.37913986497</v>
      </c>
      <c r="E746" s="23">
        <v>65233.380514060918</v>
      </c>
      <c r="F746" s="23">
        <v>67190.381929482741</v>
      </c>
    </row>
    <row r="747" spans="1:6">
      <c r="A747" s="100" t="s">
        <v>702</v>
      </c>
      <c r="B747" s="30" t="s">
        <v>138</v>
      </c>
      <c r="C747" s="24">
        <v>24742</v>
      </c>
      <c r="D747" s="162">
        <v>25332.756011553523</v>
      </c>
      <c r="E747" s="23">
        <v>26092.738691900129</v>
      </c>
      <c r="F747" s="23">
        <v>26875.520852657133</v>
      </c>
    </row>
    <row r="748" spans="1:6">
      <c r="A748" s="100" t="s">
        <v>703</v>
      </c>
      <c r="B748" s="30" t="s">
        <v>397</v>
      </c>
      <c r="C748" s="24">
        <v>223714</v>
      </c>
      <c r="D748" s="162">
        <v>126666.75827972994</v>
      </c>
      <c r="E748" s="23">
        <v>130466.76102812184</v>
      </c>
      <c r="F748" s="23">
        <v>134380.76385896548</v>
      </c>
    </row>
    <row r="749" spans="1:6">
      <c r="A749" s="100" t="s">
        <v>704</v>
      </c>
      <c r="B749" s="30" t="s">
        <v>100</v>
      </c>
      <c r="C749" s="24">
        <v>1018568</v>
      </c>
      <c r="D749" s="162">
        <v>633332.30228766857</v>
      </c>
      <c r="E749" s="23">
        <v>652332.27135629859</v>
      </c>
      <c r="F749" s="23">
        <v>671902.23949698755</v>
      </c>
    </row>
    <row r="750" spans="1:6">
      <c r="A750" s="100" t="s">
        <v>705</v>
      </c>
      <c r="B750" s="30" t="s">
        <v>102</v>
      </c>
      <c r="C750" s="24">
        <v>9948540</v>
      </c>
      <c r="D750" s="162">
        <v>4066652.4618574199</v>
      </c>
      <c r="E750" s="23">
        <v>5218652.0357131427</v>
      </c>
      <c r="F750" s="23">
        <v>5375211.5967845367</v>
      </c>
    </row>
    <row r="751" spans="1:6">
      <c r="A751" s="100" t="s">
        <v>706</v>
      </c>
      <c r="B751" s="30" t="s">
        <v>142</v>
      </c>
      <c r="C751" s="24">
        <v>2864468</v>
      </c>
      <c r="D751" s="162">
        <v>205100.76320592599</v>
      </c>
      <c r="E751" s="23">
        <v>211253.78610210377</v>
      </c>
      <c r="F751" s="23">
        <v>217591.39968516689</v>
      </c>
    </row>
    <row r="752" spans="1:6">
      <c r="A752" s="100" t="s">
        <v>707</v>
      </c>
      <c r="B752" s="30" t="s">
        <v>104</v>
      </c>
      <c r="C752" s="24">
        <v>2474270</v>
      </c>
      <c r="D752" s="162">
        <v>1533326.23092871</v>
      </c>
      <c r="E752" s="23">
        <v>1579326.0178565714</v>
      </c>
      <c r="F752" s="23">
        <v>1626705.7983922686</v>
      </c>
    </row>
    <row r="753" spans="1:6">
      <c r="A753" s="100" t="s">
        <v>708</v>
      </c>
      <c r="B753" s="30" t="s">
        <v>106</v>
      </c>
      <c r="C753" s="24">
        <v>3340265</v>
      </c>
      <c r="D753" s="162">
        <v>2419990.5606648601</v>
      </c>
      <c r="E753" s="23">
        <v>3522590.2774848049</v>
      </c>
      <c r="F753" s="23">
        <v>3628267.985809349</v>
      </c>
    </row>
    <row r="754" spans="1:6">
      <c r="A754" s="100" t="s">
        <v>709</v>
      </c>
      <c r="B754" s="30" t="s">
        <v>401</v>
      </c>
      <c r="C754" s="24">
        <v>1237135</v>
      </c>
      <c r="D754" s="162">
        <v>1266663.115464356</v>
      </c>
      <c r="E754" s="23">
        <v>1304663.0089282868</v>
      </c>
      <c r="F754" s="23">
        <v>1343802.8991961356</v>
      </c>
    </row>
    <row r="755" spans="1:6">
      <c r="A755" s="100" t="s">
        <v>710</v>
      </c>
      <c r="B755" s="30" t="s">
        <v>403</v>
      </c>
      <c r="C755" s="24">
        <v>1855703</v>
      </c>
      <c r="D755" s="162">
        <v>1899995.4177520245</v>
      </c>
      <c r="E755" s="23">
        <v>1956995.2802845852</v>
      </c>
      <c r="F755" s="23">
        <v>2015705.1386931229</v>
      </c>
    </row>
    <row r="756" spans="1:6">
      <c r="A756" s="100" t="s">
        <v>711</v>
      </c>
      <c r="B756" s="30" t="s">
        <v>194</v>
      </c>
      <c r="C756" s="24">
        <v>618568</v>
      </c>
      <c r="D756" s="162">
        <v>633332.30228766857</v>
      </c>
      <c r="E756" s="23">
        <v>652332.27135629859</v>
      </c>
      <c r="F756" s="23">
        <v>671902.23949698755</v>
      </c>
    </row>
    <row r="757" spans="1:6">
      <c r="A757" s="100" t="s">
        <v>712</v>
      </c>
      <c r="B757" s="30" t="s">
        <v>405</v>
      </c>
      <c r="C757" s="24">
        <v>309283</v>
      </c>
      <c r="D757" s="162">
        <v>316665.40658834367</v>
      </c>
      <c r="E757" s="23">
        <v>326165.36878599401</v>
      </c>
      <c r="F757" s="23">
        <v>335950.32984957384</v>
      </c>
    </row>
    <row r="758" spans="1:6">
      <c r="A758" s="100" t="s">
        <v>713</v>
      </c>
      <c r="B758" s="30" t="s">
        <v>206</v>
      </c>
      <c r="C758" s="24">
        <v>61857</v>
      </c>
      <c r="D758" s="162">
        <v>63333.37913986497</v>
      </c>
      <c r="E758" s="23">
        <v>65233.380514060918</v>
      </c>
      <c r="F758" s="23">
        <v>67190.381929482741</v>
      </c>
    </row>
    <row r="759" spans="1:6">
      <c r="A759" s="100" t="s">
        <v>714</v>
      </c>
      <c r="B759" s="30" t="s">
        <v>232</v>
      </c>
      <c r="C759" s="24">
        <v>6845676</v>
      </c>
      <c r="D759" s="162">
        <v>3139838.7831928101</v>
      </c>
      <c r="E759" s="23">
        <v>3234033.9466885943</v>
      </c>
      <c r="F759" s="23">
        <v>3331054.9650892522</v>
      </c>
    </row>
    <row r="760" spans="1:6">
      <c r="A760" s="100" t="s">
        <v>715</v>
      </c>
      <c r="B760" s="30" t="s">
        <v>150</v>
      </c>
      <c r="C760" s="24">
        <v>123714</v>
      </c>
      <c r="D760" s="162">
        <v>126666.75827972994</v>
      </c>
      <c r="E760" s="23">
        <v>130466.76102812184</v>
      </c>
      <c r="F760" s="23">
        <v>134380.76385896548</v>
      </c>
    </row>
    <row r="761" spans="1:6">
      <c r="A761" s="100" t="s">
        <v>716</v>
      </c>
      <c r="B761" s="30" t="s">
        <v>119</v>
      </c>
      <c r="C761" s="24">
        <v>618568</v>
      </c>
      <c r="D761" s="162">
        <v>633332.30228766857</v>
      </c>
      <c r="E761" s="23">
        <v>652332.27135629859</v>
      </c>
      <c r="F761" s="23">
        <v>671902.23949698755</v>
      </c>
    </row>
    <row r="762" spans="1:6">
      <c r="A762" s="100" t="s">
        <v>717</v>
      </c>
      <c r="B762" s="30" t="s">
        <v>407</v>
      </c>
      <c r="C762" s="24">
        <v>371140</v>
      </c>
      <c r="D762" s="162">
        <v>379998.78572820866</v>
      </c>
      <c r="E762" s="23">
        <v>391398.74930005491</v>
      </c>
      <c r="F762" s="23">
        <v>403140.71177905658</v>
      </c>
    </row>
    <row r="763" spans="1:6">
      <c r="A763" s="100" t="s">
        <v>718</v>
      </c>
      <c r="B763" s="30" t="s">
        <v>719</v>
      </c>
      <c r="C763" s="24">
        <v>12371</v>
      </c>
      <c r="D763" s="162">
        <v>12666.378005776762</v>
      </c>
      <c r="E763" s="23">
        <v>13046.369345950065</v>
      </c>
      <c r="F763" s="23">
        <v>13437.760426328567</v>
      </c>
    </row>
    <row r="764" spans="1:6" ht="31">
      <c r="A764" s="100" t="s">
        <v>720</v>
      </c>
      <c r="B764" s="30" t="s">
        <v>409</v>
      </c>
      <c r="C764" s="24">
        <v>371140</v>
      </c>
      <c r="D764" s="162">
        <v>379998.78572820866</v>
      </c>
      <c r="E764" s="23">
        <v>391398.74930005491</v>
      </c>
      <c r="F764" s="23">
        <v>403140.71177905658</v>
      </c>
    </row>
    <row r="765" spans="1:6">
      <c r="A765" s="100" t="s">
        <v>721</v>
      </c>
      <c r="B765" s="30" t="s">
        <v>257</v>
      </c>
      <c r="C765" s="24">
        <v>618568</v>
      </c>
      <c r="D765" s="162">
        <v>633332.30228766857</v>
      </c>
      <c r="E765" s="23">
        <v>652332.27135629859</v>
      </c>
      <c r="F765" s="23">
        <v>671902.23949698755</v>
      </c>
    </row>
    <row r="766" spans="1:6">
      <c r="A766" s="100" t="s">
        <v>722</v>
      </c>
      <c r="B766" s="30" t="s">
        <v>261</v>
      </c>
      <c r="C766" s="24">
        <v>618568</v>
      </c>
      <c r="D766" s="162">
        <v>633332.30228766857</v>
      </c>
      <c r="E766" s="23">
        <v>652332.27135629859</v>
      </c>
      <c r="F766" s="23">
        <v>671902.23949698755</v>
      </c>
    </row>
    <row r="767" spans="1:6">
      <c r="A767" s="100" t="s">
        <v>723</v>
      </c>
      <c r="B767" s="30" t="s">
        <v>270</v>
      </c>
      <c r="C767" s="24">
        <v>6185675</v>
      </c>
      <c r="D767" s="162">
        <v>3916644.0993744796</v>
      </c>
      <c r="E767" s="23">
        <v>4034143.4223557143</v>
      </c>
      <c r="F767" s="23">
        <v>4155167.7250263854</v>
      </c>
    </row>
    <row r="768" spans="1:6">
      <c r="A768" s="100" t="s">
        <v>724</v>
      </c>
      <c r="B768" s="30" t="s">
        <v>272</v>
      </c>
      <c r="C768" s="24">
        <v>1855703</v>
      </c>
      <c r="D768" s="162">
        <v>1899995.4177520245</v>
      </c>
      <c r="E768" s="23">
        <v>1956995.2802845852</v>
      </c>
      <c r="F768" s="23">
        <v>2015705.1386931229</v>
      </c>
    </row>
    <row r="769" spans="1:6">
      <c r="A769" s="100" t="s">
        <v>725</v>
      </c>
      <c r="B769" s="30" t="s">
        <v>276</v>
      </c>
      <c r="C769" s="24">
        <v>1546418</v>
      </c>
      <c r="D769" s="162">
        <v>0</v>
      </c>
      <c r="E769" s="23">
        <v>0</v>
      </c>
      <c r="F769" s="23">
        <v>0</v>
      </c>
    </row>
    <row r="770" spans="1:6">
      <c r="A770" s="100" t="s">
        <v>726</v>
      </c>
      <c r="B770" s="30" t="s">
        <v>278</v>
      </c>
      <c r="C770" s="24">
        <v>630939</v>
      </c>
      <c r="D770" s="162">
        <v>645998.68029344536</v>
      </c>
      <c r="E770" s="23">
        <v>665378.64070224878</v>
      </c>
      <c r="F770" s="23">
        <v>685339.9999233163</v>
      </c>
    </row>
    <row r="771" spans="1:6">
      <c r="A771" s="100" t="s">
        <v>727</v>
      </c>
      <c r="B771" s="30" t="s">
        <v>416</v>
      </c>
      <c r="C771" s="24">
        <v>12374</v>
      </c>
      <c r="D771" s="162">
        <v>12666.378005776762</v>
      </c>
      <c r="E771" s="23">
        <v>13046.369345950065</v>
      </c>
      <c r="F771" s="23">
        <v>13437.760426328567</v>
      </c>
    </row>
    <row r="772" spans="1:6">
      <c r="A772" s="100" t="s">
        <v>728</v>
      </c>
      <c r="B772" s="30" t="s">
        <v>294</v>
      </c>
      <c r="C772" s="24">
        <v>1372843</v>
      </c>
      <c r="D772" s="162">
        <v>1405610.5720057413</v>
      </c>
      <c r="E772" s="23">
        <v>1447778.8891659137</v>
      </c>
      <c r="F772" s="23">
        <v>1491212.255840891</v>
      </c>
    </row>
    <row r="773" spans="1:6">
      <c r="A773" s="100" t="s">
        <v>729</v>
      </c>
      <c r="B773" s="30" t="s">
        <v>296</v>
      </c>
      <c r="C773" s="24">
        <v>2474270</v>
      </c>
      <c r="D773" s="162">
        <v>2533326.2309287121</v>
      </c>
      <c r="E773" s="23">
        <v>2609326.0178565737</v>
      </c>
      <c r="F773" s="23">
        <v>2687605.7983922712</v>
      </c>
    </row>
    <row r="774" spans="1:6">
      <c r="A774" s="100" t="s">
        <v>730</v>
      </c>
      <c r="B774" s="30" t="s">
        <v>304</v>
      </c>
      <c r="C774" s="24">
        <v>1237135</v>
      </c>
      <c r="D774" s="162">
        <v>1266663.115464356</v>
      </c>
      <c r="E774" s="23">
        <v>1304663.0089282868</v>
      </c>
      <c r="F774" s="23">
        <v>1343802.8991961356</v>
      </c>
    </row>
    <row r="775" spans="1:6">
      <c r="A775" s="101" t="s">
        <v>128</v>
      </c>
      <c r="B775" s="32"/>
      <c r="C775" s="33">
        <f t="shared" ref="C775:F775" si="31">SUM(C739:C774)</f>
        <v>66759278</v>
      </c>
      <c r="D775" s="163">
        <f t="shared" si="31"/>
        <v>45783929.597115479</v>
      </c>
      <c r="E775" s="32">
        <f t="shared" si="31"/>
        <v>49217447.48502893</v>
      </c>
      <c r="F775" s="32">
        <f t="shared" si="31"/>
        <v>50493970.909579821</v>
      </c>
    </row>
    <row r="776" spans="1:6">
      <c r="A776" s="101" t="s">
        <v>366</v>
      </c>
      <c r="B776" s="32"/>
      <c r="C776" s="33">
        <f t="shared" ref="C776:D777" si="32">C775</f>
        <v>66759278</v>
      </c>
      <c r="D776" s="163">
        <f t="shared" si="32"/>
        <v>45783929.597115479</v>
      </c>
      <c r="E776" s="32">
        <f>E775</f>
        <v>49217447.48502893</v>
      </c>
      <c r="F776" s="32">
        <f>F775</f>
        <v>50493970.909579821</v>
      </c>
    </row>
    <row r="777" spans="1:6">
      <c r="A777" s="102" t="s">
        <v>367</v>
      </c>
      <c r="B777" s="104"/>
      <c r="C777" s="33">
        <f t="shared" si="32"/>
        <v>66759278</v>
      </c>
      <c r="D777" s="163">
        <f t="shared" si="32"/>
        <v>45783929.597115479</v>
      </c>
      <c r="E777" s="104">
        <f>E776</f>
        <v>49217447.48502893</v>
      </c>
      <c r="F777" s="104">
        <f>F776</f>
        <v>50493970.909579821</v>
      </c>
    </row>
    <row r="778" spans="1:6">
      <c r="A778" s="108" t="s">
        <v>731</v>
      </c>
      <c r="B778" s="88"/>
      <c r="C778" s="33">
        <f t="shared" ref="C778:F778" si="33">C777+C736+C701+C658+C616+C563+C518+C475</f>
        <v>825073545.15924096</v>
      </c>
      <c r="D778" s="163">
        <f t="shared" si="33"/>
        <v>685903850.53047931</v>
      </c>
      <c r="E778" s="88">
        <f t="shared" si="33"/>
        <v>734130000.30410302</v>
      </c>
      <c r="F778" s="88">
        <f t="shared" si="33"/>
        <v>743390000</v>
      </c>
    </row>
    <row r="779" spans="1:6" ht="31">
      <c r="A779" s="101" t="s">
        <v>732</v>
      </c>
      <c r="B779" s="23"/>
      <c r="C779" s="24"/>
      <c r="D779" s="162"/>
      <c r="E779" s="27"/>
      <c r="F779" s="27"/>
    </row>
    <row r="780" spans="1:6">
      <c r="A780" s="101" t="s">
        <v>733</v>
      </c>
      <c r="B780" s="31" t="s">
        <v>421</v>
      </c>
      <c r="C780" s="24"/>
      <c r="D780" s="162"/>
      <c r="E780" s="27"/>
      <c r="F780" s="27"/>
    </row>
    <row r="781" spans="1:6">
      <c r="A781" s="100" t="s">
        <v>420</v>
      </c>
      <c r="B781" s="31"/>
      <c r="C781" s="24"/>
      <c r="D781" s="162"/>
      <c r="E781" s="23"/>
      <c r="F781" s="23"/>
    </row>
    <row r="782" spans="1:6">
      <c r="A782" s="100"/>
      <c r="B782" s="30"/>
      <c r="C782" s="24"/>
      <c r="D782" s="162"/>
      <c r="E782" s="23"/>
      <c r="F782" s="23"/>
    </row>
    <row r="783" spans="1:6">
      <c r="A783" s="101">
        <v>1</v>
      </c>
      <c r="B783" s="31" t="s">
        <v>734</v>
      </c>
      <c r="C783" s="24"/>
      <c r="D783" s="162"/>
      <c r="E783" s="23"/>
      <c r="F783" s="23"/>
    </row>
    <row r="784" spans="1:6">
      <c r="A784" s="101">
        <v>1</v>
      </c>
      <c r="B784" s="31" t="s">
        <v>734</v>
      </c>
      <c r="C784" s="24"/>
      <c r="D784" s="162"/>
      <c r="E784" s="23"/>
      <c r="F784" s="23"/>
    </row>
    <row r="785" spans="1:6">
      <c r="A785" s="100" t="s">
        <v>735</v>
      </c>
      <c r="B785" s="30" t="s">
        <v>548</v>
      </c>
      <c r="C785" s="24">
        <v>22041870</v>
      </c>
      <c r="D785" s="162">
        <v>22703126.275100004</v>
      </c>
      <c r="E785" s="23">
        <v>22730157.537851006</v>
      </c>
      <c r="F785" s="23">
        <v>22957459.113229517</v>
      </c>
    </row>
    <row r="786" spans="1:6">
      <c r="A786" s="100" t="s">
        <v>736</v>
      </c>
      <c r="B786" s="30" t="s">
        <v>159</v>
      </c>
      <c r="C786" s="24">
        <v>7141163</v>
      </c>
      <c r="D786" s="162">
        <v>7355398.3947000001</v>
      </c>
      <c r="E786" s="23">
        <v>7428952.3786470005</v>
      </c>
      <c r="F786" s="23">
        <v>7503241.9024334708</v>
      </c>
    </row>
    <row r="787" spans="1:6">
      <c r="A787" s="100" t="s">
        <v>737</v>
      </c>
      <c r="B787" s="30" t="s">
        <v>96</v>
      </c>
      <c r="C787" s="24">
        <v>1597093</v>
      </c>
      <c r="D787" s="162">
        <v>1645005.79</v>
      </c>
      <c r="E787" s="23">
        <v>1661455.8479000002</v>
      </c>
      <c r="F787" s="23">
        <v>1678070.4063790003</v>
      </c>
    </row>
    <row r="788" spans="1:6">
      <c r="A788" s="100" t="s">
        <v>738</v>
      </c>
      <c r="B788" s="30" t="s">
        <v>172</v>
      </c>
      <c r="C788" s="24">
        <v>213377</v>
      </c>
      <c r="D788" s="162">
        <v>768947.51744285238</v>
      </c>
      <c r="E788" s="23">
        <v>776636.99261728092</v>
      </c>
      <c r="F788" s="23">
        <v>784403.3625434537</v>
      </c>
    </row>
    <row r="789" spans="1:6">
      <c r="A789" s="100" t="s">
        <v>1805</v>
      </c>
      <c r="B789" s="30" t="s">
        <v>1716</v>
      </c>
      <c r="C789" s="24">
        <v>746551</v>
      </c>
      <c r="D789" s="162">
        <v>219778.12460000001</v>
      </c>
      <c r="E789" s="23">
        <v>221975.90584600001</v>
      </c>
      <c r="F789" s="23">
        <v>224195.66490446002</v>
      </c>
    </row>
    <row r="790" spans="1:6">
      <c r="A790" s="100" t="s">
        <v>1806</v>
      </c>
      <c r="B790" s="30" t="s">
        <v>553</v>
      </c>
      <c r="C790" s="24">
        <v>2715384</v>
      </c>
      <c r="D790" s="162">
        <v>2796845.8743526209</v>
      </c>
      <c r="E790" s="23">
        <v>2824814.333096147</v>
      </c>
      <c r="F790" s="23">
        <v>2853062.4764271085</v>
      </c>
    </row>
    <row r="791" spans="1:6">
      <c r="A791" s="100" t="s">
        <v>739</v>
      </c>
      <c r="B791" s="30" t="s">
        <v>134</v>
      </c>
      <c r="C791" s="24">
        <v>63552</v>
      </c>
      <c r="D791" s="162">
        <v>63552.15</v>
      </c>
      <c r="E791" s="23">
        <v>64187.671500000004</v>
      </c>
      <c r="F791" s="23">
        <v>64829.548215000003</v>
      </c>
    </row>
    <row r="792" spans="1:6">
      <c r="A792" s="100" t="s">
        <v>740</v>
      </c>
      <c r="B792" s="30" t="s">
        <v>136</v>
      </c>
      <c r="C792" s="24">
        <v>19066</v>
      </c>
      <c r="D792" s="162">
        <v>19065.650000000001</v>
      </c>
      <c r="E792" s="23">
        <v>19256.306500000002</v>
      </c>
      <c r="F792" s="23">
        <v>19448.869565000001</v>
      </c>
    </row>
    <row r="793" spans="1:6">
      <c r="A793" s="100" t="s">
        <v>741</v>
      </c>
      <c r="B793" s="30" t="s">
        <v>138</v>
      </c>
      <c r="C793" s="24">
        <v>19066</v>
      </c>
      <c r="D793" s="162">
        <v>19065.650000000001</v>
      </c>
      <c r="E793" s="23">
        <v>19256.306500000002</v>
      </c>
      <c r="F793" s="23">
        <v>19448.869565000001</v>
      </c>
    </row>
    <row r="794" spans="1:6">
      <c r="A794" s="100" t="s">
        <v>742</v>
      </c>
      <c r="B794" s="30" t="s">
        <v>397</v>
      </c>
      <c r="C794" s="24">
        <v>50842</v>
      </c>
      <c r="D794" s="162">
        <v>50841.72</v>
      </c>
      <c r="E794" s="23">
        <v>51350.137200000005</v>
      </c>
      <c r="F794" s="23">
        <v>51863.638572000003</v>
      </c>
    </row>
    <row r="795" spans="1:6">
      <c r="A795" s="100" t="s">
        <v>743</v>
      </c>
      <c r="B795" s="30" t="s">
        <v>100</v>
      </c>
      <c r="C795" s="24">
        <v>190656</v>
      </c>
      <c r="D795" s="162">
        <v>190656.46</v>
      </c>
      <c r="E795" s="23">
        <v>192563.0246</v>
      </c>
      <c r="F795" s="23">
        <v>194488.65484600002</v>
      </c>
    </row>
    <row r="796" spans="1:6">
      <c r="A796" s="100" t="s">
        <v>744</v>
      </c>
      <c r="B796" s="30" t="s">
        <v>102</v>
      </c>
      <c r="C796" s="24">
        <v>127104</v>
      </c>
      <c r="D796" s="162">
        <v>127104.31</v>
      </c>
      <c r="E796" s="23">
        <v>128375.35309999999</v>
      </c>
      <c r="F796" s="23">
        <v>129659.10663099999</v>
      </c>
    </row>
    <row r="797" spans="1:6">
      <c r="A797" s="100" t="s">
        <v>745</v>
      </c>
      <c r="B797" s="30" t="s">
        <v>142</v>
      </c>
      <c r="C797" s="24">
        <v>38131</v>
      </c>
      <c r="D797" s="162">
        <v>38131.29</v>
      </c>
      <c r="E797" s="23">
        <v>38512.602899999998</v>
      </c>
      <c r="F797" s="23">
        <v>38897.728928999997</v>
      </c>
    </row>
    <row r="798" spans="1:6">
      <c r="A798" s="100" t="s">
        <v>746</v>
      </c>
      <c r="B798" s="30" t="s">
        <v>104</v>
      </c>
      <c r="C798" s="24">
        <v>5635264</v>
      </c>
      <c r="D798" s="162">
        <v>4635264</v>
      </c>
      <c r="E798" s="23">
        <v>4681616.6399999997</v>
      </c>
      <c r="F798" s="23">
        <v>4728432.8064000001</v>
      </c>
    </row>
    <row r="799" spans="1:6">
      <c r="A799" s="100" t="s">
        <v>747</v>
      </c>
      <c r="B799" s="30" t="s">
        <v>106</v>
      </c>
      <c r="C799" s="24">
        <v>11107573</v>
      </c>
      <c r="D799" s="162">
        <v>4607573</v>
      </c>
      <c r="E799" s="23">
        <v>4653648.7300000004</v>
      </c>
      <c r="F799" s="23">
        <v>4700185.2173000006</v>
      </c>
    </row>
    <row r="800" spans="1:6">
      <c r="A800" s="100" t="s">
        <v>748</v>
      </c>
      <c r="B800" s="30" t="s">
        <v>399</v>
      </c>
      <c r="C800" s="24">
        <v>287891</v>
      </c>
      <c r="D800" s="162">
        <v>287891.25</v>
      </c>
      <c r="E800" s="23">
        <v>290770.16249999998</v>
      </c>
      <c r="F800" s="23">
        <v>293677.86412499996</v>
      </c>
    </row>
    <row r="801" spans="1:6">
      <c r="A801" s="100" t="s">
        <v>749</v>
      </c>
      <c r="B801" s="30" t="s">
        <v>401</v>
      </c>
      <c r="C801" s="24">
        <v>5639977</v>
      </c>
      <c r="D801" s="162">
        <v>4639977</v>
      </c>
      <c r="E801" s="23">
        <v>4686376.7700000005</v>
      </c>
      <c r="F801" s="23">
        <v>4733240.5377000002</v>
      </c>
    </row>
    <row r="802" spans="1:6">
      <c r="A802" s="100" t="s">
        <v>750</v>
      </c>
      <c r="B802" s="30" t="s">
        <v>194</v>
      </c>
      <c r="C802" s="24">
        <v>381313</v>
      </c>
      <c r="D802" s="162">
        <v>381312.92</v>
      </c>
      <c r="E802" s="23">
        <v>385126.04920000001</v>
      </c>
      <c r="F802" s="23">
        <v>388977.30969200004</v>
      </c>
    </row>
    <row r="803" spans="1:6">
      <c r="A803" s="100" t="s">
        <v>751</v>
      </c>
      <c r="B803" s="30" t="s">
        <v>405</v>
      </c>
      <c r="C803" s="24">
        <v>317761</v>
      </c>
      <c r="D803" s="162">
        <v>317760.76</v>
      </c>
      <c r="E803" s="23">
        <v>320938.3676</v>
      </c>
      <c r="F803" s="23">
        <v>324147.751276</v>
      </c>
    </row>
    <row r="804" spans="1:6">
      <c r="A804" s="100" t="s">
        <v>752</v>
      </c>
      <c r="B804" s="30" t="s">
        <v>206</v>
      </c>
      <c r="C804" s="24">
        <v>2243029</v>
      </c>
      <c r="D804" s="162">
        <v>2243029</v>
      </c>
      <c r="E804" s="23">
        <v>2265459.29</v>
      </c>
      <c r="F804" s="23">
        <v>2288113.8829000001</v>
      </c>
    </row>
    <row r="805" spans="1:6">
      <c r="A805" s="100" t="s">
        <v>753</v>
      </c>
      <c r="B805" s="30" t="s">
        <v>232</v>
      </c>
      <c r="C805" s="24">
        <v>5583534</v>
      </c>
      <c r="D805" s="162">
        <v>3583534</v>
      </c>
      <c r="E805" s="23">
        <v>3619369.34</v>
      </c>
      <c r="F805" s="23">
        <v>3655563.0334000001</v>
      </c>
    </row>
    <row r="806" spans="1:6">
      <c r="A806" s="100" t="s">
        <v>754</v>
      </c>
      <c r="B806" s="30" t="s">
        <v>150</v>
      </c>
      <c r="C806" s="24">
        <v>317761</v>
      </c>
      <c r="D806" s="162">
        <v>317760.76</v>
      </c>
      <c r="E806" s="23">
        <v>320938.3676</v>
      </c>
      <c r="F806" s="23">
        <v>324147.751276</v>
      </c>
    </row>
    <row r="807" spans="1:6">
      <c r="A807" s="100" t="s">
        <v>755</v>
      </c>
      <c r="B807" s="30" t="s">
        <v>119</v>
      </c>
      <c r="C807" s="24">
        <v>508417</v>
      </c>
      <c r="D807" s="162">
        <v>508417.22</v>
      </c>
      <c r="E807" s="23">
        <v>513501.3922</v>
      </c>
      <c r="F807" s="23">
        <v>518636.40612200001</v>
      </c>
    </row>
    <row r="808" spans="1:6">
      <c r="A808" s="100" t="s">
        <v>756</v>
      </c>
      <c r="B808" s="30" t="s">
        <v>407</v>
      </c>
      <c r="C808" s="24">
        <v>444865</v>
      </c>
      <c r="D808" s="162">
        <v>444865.07</v>
      </c>
      <c r="E808" s="23">
        <v>449313.72070000001</v>
      </c>
      <c r="F808" s="23">
        <v>453806.857907</v>
      </c>
    </row>
    <row r="809" spans="1:6">
      <c r="A809" s="100" t="s">
        <v>757</v>
      </c>
      <c r="B809" s="30" t="s">
        <v>242</v>
      </c>
      <c r="C809" s="24">
        <v>1271043</v>
      </c>
      <c r="D809" s="162">
        <v>1271043.05</v>
      </c>
      <c r="E809" s="23">
        <v>1283753.4805000001</v>
      </c>
      <c r="F809" s="23">
        <v>1296591.0153050001</v>
      </c>
    </row>
    <row r="810" spans="1:6">
      <c r="A810" s="100" t="s">
        <v>758</v>
      </c>
      <c r="B810" s="30" t="s">
        <v>254</v>
      </c>
      <c r="C810" s="24">
        <v>127104</v>
      </c>
      <c r="D810" s="162">
        <v>127104.31</v>
      </c>
      <c r="E810" s="23">
        <v>128375.35309999999</v>
      </c>
      <c r="F810" s="23">
        <v>129659.10663099999</v>
      </c>
    </row>
    <row r="811" spans="1:6">
      <c r="A811" s="100" t="s">
        <v>759</v>
      </c>
      <c r="B811" s="30" t="s">
        <v>719</v>
      </c>
      <c r="C811" s="24">
        <v>190656</v>
      </c>
      <c r="D811" s="162">
        <v>190656.46</v>
      </c>
      <c r="E811" s="23">
        <v>192563.0246</v>
      </c>
      <c r="F811" s="23">
        <v>194488.65484600002</v>
      </c>
    </row>
    <row r="812" spans="1:6" ht="31">
      <c r="A812" s="100" t="s">
        <v>760</v>
      </c>
      <c r="B812" s="30" t="s">
        <v>409</v>
      </c>
      <c r="C812" s="24">
        <v>635522</v>
      </c>
      <c r="D812" s="162">
        <v>635521.53</v>
      </c>
      <c r="E812" s="23">
        <v>641876.74530000007</v>
      </c>
      <c r="F812" s="23">
        <v>648295.51275300002</v>
      </c>
    </row>
    <row r="813" spans="1:6">
      <c r="A813" s="100" t="s">
        <v>761</v>
      </c>
      <c r="B813" s="30" t="s">
        <v>257</v>
      </c>
      <c r="C813" s="24">
        <v>317761</v>
      </c>
      <c r="D813" s="162">
        <v>317760.76</v>
      </c>
      <c r="E813" s="23">
        <v>320938.3676</v>
      </c>
      <c r="F813" s="23">
        <v>324147.751276</v>
      </c>
    </row>
    <row r="814" spans="1:6">
      <c r="A814" s="100" t="s">
        <v>762</v>
      </c>
      <c r="B814" s="30" t="s">
        <v>261</v>
      </c>
      <c r="C814" s="24">
        <v>1906565</v>
      </c>
      <c r="D814" s="162">
        <v>1906564.58</v>
      </c>
      <c r="E814" s="23">
        <v>1925630.2258000001</v>
      </c>
      <c r="F814" s="23">
        <v>1944886.5280580001</v>
      </c>
    </row>
    <row r="815" spans="1:6">
      <c r="A815" s="100" t="s">
        <v>763</v>
      </c>
      <c r="B815" s="30" t="s">
        <v>267</v>
      </c>
      <c r="C815" s="24">
        <v>317761</v>
      </c>
      <c r="D815" s="162">
        <v>317760.76</v>
      </c>
      <c r="E815" s="23">
        <v>320938.3676</v>
      </c>
      <c r="F815" s="23">
        <v>324147.751276</v>
      </c>
    </row>
    <row r="816" spans="1:6">
      <c r="A816" s="100" t="s">
        <v>764</v>
      </c>
      <c r="B816" s="30" t="s">
        <v>272</v>
      </c>
      <c r="C816" s="24">
        <v>635522</v>
      </c>
      <c r="D816" s="162">
        <v>635521.53</v>
      </c>
      <c r="E816" s="23">
        <v>641876.74530000007</v>
      </c>
      <c r="F816" s="23">
        <v>648295.51275300002</v>
      </c>
    </row>
    <row r="817" spans="1:6">
      <c r="A817" s="100" t="s">
        <v>765</v>
      </c>
      <c r="B817" s="30" t="s">
        <v>276</v>
      </c>
      <c r="C817" s="24">
        <v>749915</v>
      </c>
      <c r="D817" s="162">
        <v>0</v>
      </c>
      <c r="E817" s="23">
        <v>0</v>
      </c>
      <c r="F817" s="23">
        <v>0</v>
      </c>
    </row>
    <row r="818" spans="1:6">
      <c r="A818" s="100" t="s">
        <v>766</v>
      </c>
      <c r="B818" s="30" t="s">
        <v>278</v>
      </c>
      <c r="C818" s="24">
        <v>1271043</v>
      </c>
      <c r="D818" s="162">
        <v>1271043.05</v>
      </c>
      <c r="E818" s="23">
        <v>1283753.4805000001</v>
      </c>
      <c r="F818" s="23">
        <v>1296591.0153050001</v>
      </c>
    </row>
    <row r="819" spans="1:6">
      <c r="A819" s="100" t="s">
        <v>767</v>
      </c>
      <c r="B819" s="30" t="s">
        <v>416</v>
      </c>
      <c r="C819" s="24">
        <v>2405048</v>
      </c>
      <c r="D819" s="162">
        <v>2405048</v>
      </c>
      <c r="E819" s="23">
        <v>2429098.48</v>
      </c>
      <c r="F819" s="23">
        <v>2453389.4648000002</v>
      </c>
    </row>
    <row r="820" spans="1:6">
      <c r="A820" s="100" t="s">
        <v>768</v>
      </c>
      <c r="B820" s="30" t="s">
        <v>294</v>
      </c>
      <c r="C820" s="24">
        <v>635522</v>
      </c>
      <c r="D820" s="162">
        <v>635521.53</v>
      </c>
      <c r="E820" s="23">
        <v>641876.74530000007</v>
      </c>
      <c r="F820" s="23">
        <v>648295.51275300002</v>
      </c>
    </row>
    <row r="821" spans="1:6">
      <c r="A821" s="100" t="s">
        <v>769</v>
      </c>
      <c r="B821" s="30" t="s">
        <v>296</v>
      </c>
      <c r="C821" s="24">
        <v>508417</v>
      </c>
      <c r="D821" s="162">
        <v>508417.22</v>
      </c>
      <c r="E821" s="23">
        <v>513501.3922</v>
      </c>
      <c r="F821" s="23">
        <v>518636.40612200001</v>
      </c>
    </row>
    <row r="822" spans="1:6">
      <c r="A822" s="100" t="s">
        <v>770</v>
      </c>
      <c r="B822" s="30" t="s">
        <v>304</v>
      </c>
      <c r="C822" s="24">
        <v>127104</v>
      </c>
      <c r="D822" s="162">
        <v>127104.31</v>
      </c>
      <c r="E822" s="23">
        <v>128375.35309999999</v>
      </c>
      <c r="F822" s="23">
        <v>129659.10663099999</v>
      </c>
    </row>
    <row r="823" spans="1:6">
      <c r="A823" s="101" t="s">
        <v>128</v>
      </c>
      <c r="B823" s="31"/>
      <c r="C823" s="33">
        <f t="shared" ref="C823:F823" si="34">SUM(C785:C822)</f>
        <v>78530223</v>
      </c>
      <c r="D823" s="163">
        <f t="shared" si="34"/>
        <v>68313971.276195467</v>
      </c>
      <c r="E823" s="32">
        <f t="shared" si="34"/>
        <v>68797110.98895745</v>
      </c>
      <c r="F823" s="32">
        <f t="shared" si="34"/>
        <v>69485082.098847002</v>
      </c>
    </row>
    <row r="824" spans="1:6">
      <c r="A824" s="101" t="s">
        <v>129</v>
      </c>
      <c r="B824" s="31"/>
      <c r="C824" s="33">
        <f t="shared" ref="C824:D825" si="35">C823</f>
        <v>78530223</v>
      </c>
      <c r="D824" s="163">
        <f t="shared" si="35"/>
        <v>68313971.276195467</v>
      </c>
      <c r="E824" s="32">
        <f>E823</f>
        <v>68797110.98895745</v>
      </c>
      <c r="F824" s="32">
        <f>F823</f>
        <v>69485082.098847002</v>
      </c>
    </row>
    <row r="825" spans="1:6">
      <c r="A825" s="109" t="s">
        <v>130</v>
      </c>
      <c r="B825" s="106"/>
      <c r="C825" s="33">
        <f t="shared" si="35"/>
        <v>78530223</v>
      </c>
      <c r="D825" s="163">
        <f t="shared" si="35"/>
        <v>68313971.276195467</v>
      </c>
      <c r="E825" s="33">
        <f>E824</f>
        <v>68797110.98895745</v>
      </c>
      <c r="F825" s="33">
        <f>F824</f>
        <v>69485082.098847002</v>
      </c>
    </row>
    <row r="826" spans="1:6">
      <c r="A826" s="101">
        <v>2</v>
      </c>
      <c r="B826" s="31" t="s">
        <v>771</v>
      </c>
      <c r="C826" s="24"/>
      <c r="D826" s="162"/>
      <c r="E826" s="23"/>
      <c r="F826" s="23"/>
    </row>
    <row r="827" spans="1:6">
      <c r="A827" s="101">
        <v>1</v>
      </c>
      <c r="B827" s="31" t="s">
        <v>771</v>
      </c>
      <c r="C827" s="24"/>
      <c r="D827" s="162"/>
      <c r="E827" s="23"/>
      <c r="F827" s="23"/>
    </row>
    <row r="828" spans="1:6">
      <c r="A828" s="100" t="s">
        <v>772</v>
      </c>
      <c r="B828" s="30" t="s">
        <v>548</v>
      </c>
      <c r="C828" s="24">
        <v>21665728</v>
      </c>
      <c r="D828" s="162">
        <v>22315699.84</v>
      </c>
      <c r="E828" s="23">
        <v>22338856.838399999</v>
      </c>
      <c r="F828" s="23">
        <v>22562245.406783998</v>
      </c>
    </row>
    <row r="829" spans="1:6">
      <c r="A829" s="100" t="s">
        <v>773</v>
      </c>
      <c r="B829" s="30" t="s">
        <v>159</v>
      </c>
      <c r="C829" s="24">
        <v>5825233</v>
      </c>
      <c r="D829" s="162">
        <v>5999989.9900000002</v>
      </c>
      <c r="E829" s="23">
        <v>6059989.8898999998</v>
      </c>
      <c r="F829" s="23">
        <v>6120589.788799</v>
      </c>
    </row>
    <row r="830" spans="1:6">
      <c r="A830" s="100" t="s">
        <v>774</v>
      </c>
      <c r="B830" s="30" t="s">
        <v>96</v>
      </c>
      <c r="C830" s="24">
        <v>2561990</v>
      </c>
      <c r="D830" s="162">
        <v>2638849.7000000002</v>
      </c>
      <c r="E830" s="23">
        <v>2665238.1970000002</v>
      </c>
      <c r="F830" s="23">
        <v>2691890.5789700001</v>
      </c>
    </row>
    <row r="831" spans="1:6">
      <c r="A831" s="100" t="s">
        <v>775</v>
      </c>
      <c r="B831" s="30" t="s">
        <v>172</v>
      </c>
      <c r="C831" s="24">
        <v>209736</v>
      </c>
      <c r="D831" s="162">
        <v>755825.50984565984</v>
      </c>
      <c r="E831" s="23">
        <v>763383.76494411647</v>
      </c>
      <c r="F831" s="23">
        <v>771017.60259355768</v>
      </c>
    </row>
    <row r="832" spans="1:6">
      <c r="A832" s="100" t="s">
        <v>1805</v>
      </c>
      <c r="B832" s="30" t="s">
        <v>1716</v>
      </c>
      <c r="C832" s="24">
        <v>733811</v>
      </c>
      <c r="D832" s="162">
        <v>216028.08000000002</v>
      </c>
      <c r="E832" s="23">
        <v>218188.36080000002</v>
      </c>
      <c r="F832" s="23">
        <v>220370.24440800003</v>
      </c>
    </row>
    <row r="833" spans="1:6">
      <c r="A833" s="100" t="s">
        <v>776</v>
      </c>
      <c r="B833" s="30" t="s">
        <v>553</v>
      </c>
      <c r="C833" s="24">
        <v>2669047</v>
      </c>
      <c r="D833" s="162">
        <v>2749117.9969891841</v>
      </c>
      <c r="E833" s="23">
        <v>2776609.176959076</v>
      </c>
      <c r="F833" s="23">
        <v>2804375.2687286669</v>
      </c>
    </row>
    <row r="834" spans="1:6">
      <c r="A834" s="100" t="s">
        <v>777</v>
      </c>
      <c r="B834" s="30" t="s">
        <v>134</v>
      </c>
      <c r="C834" s="24">
        <v>76263</v>
      </c>
      <c r="D834" s="162">
        <v>76263</v>
      </c>
      <c r="E834" s="23">
        <v>77025.63</v>
      </c>
      <c r="F834" s="23">
        <v>77795.886299999998</v>
      </c>
    </row>
    <row r="835" spans="1:6">
      <c r="A835" s="100" t="s">
        <v>778</v>
      </c>
      <c r="B835" s="30" t="s">
        <v>136</v>
      </c>
      <c r="C835" s="24">
        <v>254209</v>
      </c>
      <c r="D835" s="162">
        <v>254209</v>
      </c>
      <c r="E835" s="23">
        <v>256751.09</v>
      </c>
      <c r="F835" s="23">
        <v>259318.60089999999</v>
      </c>
    </row>
    <row r="836" spans="1:6">
      <c r="A836" s="100" t="s">
        <v>779</v>
      </c>
      <c r="B836" s="30" t="s">
        <v>138</v>
      </c>
      <c r="C836" s="24">
        <v>127104</v>
      </c>
      <c r="D836" s="162">
        <v>127104</v>
      </c>
      <c r="E836" s="23">
        <v>128375.04000000001</v>
      </c>
      <c r="F836" s="23">
        <v>129658.79040000001</v>
      </c>
    </row>
    <row r="837" spans="1:6">
      <c r="A837" s="100" t="s">
        <v>780</v>
      </c>
      <c r="B837" s="30" t="s">
        <v>397</v>
      </c>
      <c r="C837" s="24">
        <v>571969</v>
      </c>
      <c r="D837" s="162">
        <v>571969</v>
      </c>
      <c r="E837" s="23">
        <v>577688.69000000006</v>
      </c>
      <c r="F837" s="23">
        <v>583465.5769000001</v>
      </c>
    </row>
    <row r="838" spans="1:6">
      <c r="A838" s="100" t="s">
        <v>781</v>
      </c>
      <c r="B838" s="30" t="s">
        <v>100</v>
      </c>
      <c r="C838" s="24">
        <v>413089</v>
      </c>
      <c r="D838" s="162">
        <v>413089</v>
      </c>
      <c r="E838" s="23">
        <v>417219.89</v>
      </c>
      <c r="F838" s="23">
        <v>421392.08890000003</v>
      </c>
    </row>
    <row r="839" spans="1:6">
      <c r="A839" s="100" t="s">
        <v>782</v>
      </c>
      <c r="B839" s="30" t="s">
        <v>102</v>
      </c>
      <c r="C839" s="24">
        <v>254209</v>
      </c>
      <c r="D839" s="162">
        <v>254209</v>
      </c>
      <c r="E839" s="23">
        <v>256751.09</v>
      </c>
      <c r="F839" s="23">
        <v>259318.60089999999</v>
      </c>
    </row>
    <row r="840" spans="1:6">
      <c r="A840" s="100" t="s">
        <v>783</v>
      </c>
      <c r="B840" s="30" t="s">
        <v>142</v>
      </c>
      <c r="C840" s="24">
        <v>381313</v>
      </c>
      <c r="D840" s="162">
        <v>381313</v>
      </c>
      <c r="E840" s="23">
        <v>385126.13</v>
      </c>
      <c r="F840" s="23">
        <v>388977.39130000002</v>
      </c>
    </row>
    <row r="841" spans="1:6">
      <c r="A841" s="100" t="s">
        <v>784</v>
      </c>
      <c r="B841" s="30" t="s">
        <v>104</v>
      </c>
      <c r="C841" s="24">
        <v>3458764</v>
      </c>
      <c r="D841" s="162">
        <v>3458764</v>
      </c>
      <c r="E841" s="23">
        <v>3493351.64</v>
      </c>
      <c r="F841" s="23">
        <v>3528285.1564000002</v>
      </c>
    </row>
    <row r="842" spans="1:6">
      <c r="A842" s="100" t="s">
        <v>785</v>
      </c>
      <c r="B842" s="30" t="s">
        <v>106</v>
      </c>
      <c r="C842" s="24">
        <v>5025245</v>
      </c>
      <c r="D842" s="162">
        <v>5025245</v>
      </c>
      <c r="E842" s="23">
        <v>5075497.45</v>
      </c>
      <c r="F842" s="23">
        <v>5126252.4245000007</v>
      </c>
    </row>
    <row r="843" spans="1:6">
      <c r="A843" s="100" t="s">
        <v>786</v>
      </c>
      <c r="B843" s="30" t="s">
        <v>399</v>
      </c>
      <c r="C843" s="24">
        <v>660942</v>
      </c>
      <c r="D843" s="162">
        <v>660942</v>
      </c>
      <c r="E843" s="23">
        <v>667551.42000000004</v>
      </c>
      <c r="F843" s="23">
        <v>674226.93420000002</v>
      </c>
    </row>
    <row r="844" spans="1:6">
      <c r="A844" s="100" t="s">
        <v>787</v>
      </c>
      <c r="B844" s="30" t="s">
        <v>401</v>
      </c>
      <c r="C844" s="24">
        <v>11620195</v>
      </c>
      <c r="D844" s="162">
        <v>8620195</v>
      </c>
      <c r="E844" s="23">
        <v>8706396.9499999993</v>
      </c>
      <c r="F844" s="23">
        <v>8793460.9194999989</v>
      </c>
    </row>
    <row r="845" spans="1:6">
      <c r="A845" s="100" t="s">
        <v>788</v>
      </c>
      <c r="B845" s="30" t="s">
        <v>194</v>
      </c>
      <c r="C845" s="24">
        <v>2542086</v>
      </c>
      <c r="D845" s="162">
        <v>2542086</v>
      </c>
      <c r="E845" s="23">
        <v>2567506.86</v>
      </c>
      <c r="F845" s="23">
        <v>2593181.9285999998</v>
      </c>
    </row>
    <row r="846" spans="1:6">
      <c r="A846" s="100" t="s">
        <v>789</v>
      </c>
      <c r="B846" s="30" t="s">
        <v>405</v>
      </c>
      <c r="C846" s="24">
        <v>1906565</v>
      </c>
      <c r="D846" s="162">
        <v>1906565</v>
      </c>
      <c r="E846" s="23">
        <v>1925630.65</v>
      </c>
      <c r="F846" s="23">
        <v>1944886.9564999999</v>
      </c>
    </row>
    <row r="847" spans="1:6">
      <c r="A847" s="100" t="s">
        <v>790</v>
      </c>
      <c r="B847" s="30" t="s">
        <v>206</v>
      </c>
      <c r="C847" s="24">
        <v>5177608</v>
      </c>
      <c r="D847" s="162">
        <v>5177608</v>
      </c>
      <c r="E847" s="23">
        <v>5229384.08</v>
      </c>
      <c r="F847" s="23">
        <v>5281677.9208000004</v>
      </c>
    </row>
    <row r="848" spans="1:6">
      <c r="A848" s="100" t="s">
        <v>791</v>
      </c>
      <c r="B848" s="30" t="s">
        <v>232</v>
      </c>
      <c r="C848" s="24">
        <v>2588804</v>
      </c>
      <c r="D848" s="162">
        <v>2588804</v>
      </c>
      <c r="E848" s="23">
        <v>2614692.04</v>
      </c>
      <c r="F848" s="23">
        <v>2640838.9604000002</v>
      </c>
    </row>
    <row r="849" spans="1:6">
      <c r="A849" s="100" t="s">
        <v>792</v>
      </c>
      <c r="B849" s="30" t="s">
        <v>150</v>
      </c>
      <c r="C849" s="24">
        <v>1271043</v>
      </c>
      <c r="D849" s="162">
        <v>1271043</v>
      </c>
      <c r="E849" s="23">
        <v>1283753.43</v>
      </c>
      <c r="F849" s="23">
        <v>1296590.9642999999</v>
      </c>
    </row>
    <row r="850" spans="1:6">
      <c r="A850" s="100" t="s">
        <v>793</v>
      </c>
      <c r="B850" s="30" t="s">
        <v>119</v>
      </c>
      <c r="C850" s="24">
        <v>571969</v>
      </c>
      <c r="D850" s="162">
        <v>571969</v>
      </c>
      <c r="E850" s="23">
        <v>577688.69000000006</v>
      </c>
      <c r="F850" s="23">
        <v>583465.5769000001</v>
      </c>
    </row>
    <row r="851" spans="1:6">
      <c r="A851" s="100" t="s">
        <v>794</v>
      </c>
      <c r="B851" s="30" t="s">
        <v>407</v>
      </c>
      <c r="C851" s="24">
        <v>381313</v>
      </c>
      <c r="D851" s="162">
        <v>381313</v>
      </c>
      <c r="E851" s="23">
        <v>385126.13</v>
      </c>
      <c r="F851" s="23">
        <v>388977.39130000002</v>
      </c>
    </row>
    <row r="852" spans="1:6">
      <c r="A852" s="100" t="s">
        <v>795</v>
      </c>
      <c r="B852" s="30" t="s">
        <v>242</v>
      </c>
      <c r="C852" s="24">
        <v>1271043</v>
      </c>
      <c r="D852" s="162">
        <v>1271043</v>
      </c>
      <c r="E852" s="23">
        <v>1283753.43</v>
      </c>
      <c r="F852" s="23">
        <v>1296590.9642999999</v>
      </c>
    </row>
    <row r="853" spans="1:6">
      <c r="A853" s="100" t="s">
        <v>796</v>
      </c>
      <c r="B853" s="30" t="s">
        <v>254</v>
      </c>
      <c r="C853" s="24">
        <v>254209</v>
      </c>
      <c r="D853" s="162">
        <v>254209</v>
      </c>
      <c r="E853" s="23">
        <v>256751.09</v>
      </c>
      <c r="F853" s="23">
        <v>259318.60089999999</v>
      </c>
    </row>
    <row r="854" spans="1:6">
      <c r="A854" s="100" t="s">
        <v>797</v>
      </c>
      <c r="B854" s="30" t="s">
        <v>719</v>
      </c>
      <c r="C854" s="24">
        <v>385274</v>
      </c>
      <c r="D854" s="162">
        <v>385274</v>
      </c>
      <c r="E854" s="23">
        <v>389126.74</v>
      </c>
      <c r="F854" s="23">
        <v>393018.0074</v>
      </c>
    </row>
    <row r="855" spans="1:6" ht="31">
      <c r="A855" s="100" t="s">
        <v>798</v>
      </c>
      <c r="B855" s="30" t="s">
        <v>409</v>
      </c>
      <c r="C855" s="24">
        <v>381313</v>
      </c>
      <c r="D855" s="162">
        <v>381313</v>
      </c>
      <c r="E855" s="23">
        <v>385126.13</v>
      </c>
      <c r="F855" s="23">
        <v>388977.39130000002</v>
      </c>
    </row>
    <row r="856" spans="1:6">
      <c r="A856" s="100" t="s">
        <v>799</v>
      </c>
      <c r="B856" s="30" t="s">
        <v>257</v>
      </c>
      <c r="C856" s="24">
        <v>317761</v>
      </c>
      <c r="D856" s="162">
        <v>317761</v>
      </c>
      <c r="E856" s="23">
        <v>320938.61</v>
      </c>
      <c r="F856" s="23">
        <v>324147.99609999999</v>
      </c>
    </row>
    <row r="857" spans="1:6">
      <c r="A857" s="100" t="s">
        <v>800</v>
      </c>
      <c r="B857" s="30" t="s">
        <v>261</v>
      </c>
      <c r="C857" s="24">
        <v>5480780</v>
      </c>
      <c r="D857" s="162">
        <v>5480780</v>
      </c>
      <c r="E857" s="23">
        <v>5535587.7999999998</v>
      </c>
      <c r="F857" s="23">
        <v>5590943.6780000003</v>
      </c>
    </row>
    <row r="858" spans="1:6">
      <c r="A858" s="100" t="s">
        <v>801</v>
      </c>
      <c r="B858" s="30" t="s">
        <v>267</v>
      </c>
      <c r="C858" s="24">
        <v>554056</v>
      </c>
      <c r="D858" s="162">
        <v>554056</v>
      </c>
      <c r="E858" s="23">
        <v>559596.56000000006</v>
      </c>
      <c r="F858" s="23">
        <v>565192.52560000005</v>
      </c>
    </row>
    <row r="859" spans="1:6">
      <c r="A859" s="100" t="s">
        <v>802</v>
      </c>
      <c r="B859" s="30" t="s">
        <v>272</v>
      </c>
      <c r="C859" s="24">
        <v>1334595</v>
      </c>
      <c r="D859" s="162">
        <v>1334595</v>
      </c>
      <c r="E859" s="23">
        <v>1347940.95</v>
      </c>
      <c r="F859" s="23">
        <v>1361420.3595</v>
      </c>
    </row>
    <row r="860" spans="1:6">
      <c r="A860" s="100" t="s">
        <v>803</v>
      </c>
      <c r="B860" s="30" t="s">
        <v>276</v>
      </c>
      <c r="C860" s="24">
        <v>2637414</v>
      </c>
      <c r="D860" s="162">
        <v>0</v>
      </c>
      <c r="E860" s="23">
        <v>0</v>
      </c>
      <c r="F860" s="23">
        <v>0</v>
      </c>
    </row>
    <row r="861" spans="1:6">
      <c r="A861" s="100" t="s">
        <v>804</v>
      </c>
      <c r="B861" s="30" t="s">
        <v>278</v>
      </c>
      <c r="C861" s="24">
        <v>32530421</v>
      </c>
      <c r="D861" s="162">
        <v>25530421</v>
      </c>
      <c r="E861" s="23">
        <v>24277425.210000001</v>
      </c>
      <c r="F861" s="23">
        <v>30854499.462100033</v>
      </c>
    </row>
    <row r="862" spans="1:6">
      <c r="A862" s="100" t="s">
        <v>805</v>
      </c>
      <c r="B862" s="30" t="s">
        <v>416</v>
      </c>
      <c r="C862" s="24">
        <v>1906565</v>
      </c>
      <c r="D862" s="162">
        <v>1906565</v>
      </c>
      <c r="E862" s="23">
        <v>1925630.65</v>
      </c>
      <c r="F862" s="23">
        <v>1944886.9564999999</v>
      </c>
    </row>
    <row r="863" spans="1:6">
      <c r="A863" s="100" t="s">
        <v>806</v>
      </c>
      <c r="B863" s="30" t="s">
        <v>294</v>
      </c>
      <c r="C863" s="24">
        <v>2525252</v>
      </c>
      <c r="D863" s="162">
        <v>2525252</v>
      </c>
      <c r="E863" s="23">
        <v>2550504.52</v>
      </c>
      <c r="F863" s="23">
        <v>2576009.5652000001</v>
      </c>
    </row>
    <row r="864" spans="1:6">
      <c r="A864" s="100" t="s">
        <v>807</v>
      </c>
      <c r="B864" s="30" t="s">
        <v>296</v>
      </c>
      <c r="C864" s="24">
        <v>1016834</v>
      </c>
      <c r="D864" s="162">
        <v>1016834</v>
      </c>
      <c r="E864" s="23">
        <v>1027002.34</v>
      </c>
      <c r="F864" s="23">
        <v>1037272.3634</v>
      </c>
    </row>
    <row r="865" spans="1:6">
      <c r="A865" s="100" t="s">
        <v>808</v>
      </c>
      <c r="B865" s="30" t="s">
        <v>304</v>
      </c>
      <c r="C865" s="24">
        <v>1906565</v>
      </c>
      <c r="D865" s="162">
        <v>1906565</v>
      </c>
      <c r="E865" s="23">
        <v>1925630.65</v>
      </c>
      <c r="F865" s="23">
        <v>1944886.9564999999</v>
      </c>
    </row>
    <row r="866" spans="1:6">
      <c r="A866" s="101" t="s">
        <v>128</v>
      </c>
      <c r="B866" s="31"/>
      <c r="C866" s="33">
        <f t="shared" ref="C866:F866" si="36">SUM(C828:C865)</f>
        <v>123450317</v>
      </c>
      <c r="D866" s="163">
        <f t="shared" si="36"/>
        <v>111822869.11683485</v>
      </c>
      <c r="E866" s="32">
        <f t="shared" si="36"/>
        <v>111232797.80800323</v>
      </c>
      <c r="F866" s="32">
        <f t="shared" si="36"/>
        <v>118679425.78608325</v>
      </c>
    </row>
    <row r="867" spans="1:6">
      <c r="A867" s="101" t="s">
        <v>151</v>
      </c>
      <c r="B867" s="31"/>
      <c r="C867" s="33">
        <f t="shared" ref="C867:D868" si="37">C866</f>
        <v>123450317</v>
      </c>
      <c r="D867" s="163">
        <f t="shared" si="37"/>
        <v>111822869.11683485</v>
      </c>
      <c r="E867" s="32">
        <f>E866</f>
        <v>111232797.80800323</v>
      </c>
      <c r="F867" s="32">
        <f>F866</f>
        <v>118679425.78608325</v>
      </c>
    </row>
    <row r="868" spans="1:6">
      <c r="A868" s="109" t="s">
        <v>152</v>
      </c>
      <c r="B868" s="106"/>
      <c r="C868" s="33">
        <f t="shared" si="37"/>
        <v>123450317</v>
      </c>
      <c r="D868" s="163">
        <f t="shared" si="37"/>
        <v>111822869.11683485</v>
      </c>
      <c r="E868" s="33">
        <f>E867</f>
        <v>111232797.80800323</v>
      </c>
      <c r="F868" s="33">
        <f>F867</f>
        <v>118679425.78608325</v>
      </c>
    </row>
    <row r="869" spans="1:6">
      <c r="A869" s="101">
        <v>3</v>
      </c>
      <c r="B869" s="31" t="s">
        <v>809</v>
      </c>
      <c r="C869" s="24"/>
      <c r="D869" s="162"/>
      <c r="E869" s="23"/>
      <c r="F869" s="23"/>
    </row>
    <row r="870" spans="1:6">
      <c r="A870" s="101">
        <v>1</v>
      </c>
      <c r="B870" s="31"/>
      <c r="C870" s="24"/>
      <c r="D870" s="162"/>
      <c r="E870" s="23"/>
      <c r="F870" s="23"/>
    </row>
    <row r="871" spans="1:6">
      <c r="A871" s="100" t="s">
        <v>810</v>
      </c>
      <c r="B871" s="30" t="s">
        <v>548</v>
      </c>
      <c r="C871" s="24">
        <v>19683777</v>
      </c>
      <c r="D871" s="162">
        <v>20274290.310000002</v>
      </c>
      <c r="E871" s="23">
        <v>20477033.213100001</v>
      </c>
      <c r="F871" s="23">
        <v>20681803.545231</v>
      </c>
    </row>
    <row r="872" spans="1:6">
      <c r="A872" s="100" t="s">
        <v>811</v>
      </c>
      <c r="B872" s="30" t="s">
        <v>159</v>
      </c>
      <c r="C872" s="24">
        <v>1731826</v>
      </c>
      <c r="D872" s="162">
        <v>1783780.78</v>
      </c>
      <c r="E872" s="23">
        <v>1801618.5878000001</v>
      </c>
      <c r="F872" s="23">
        <v>1819634.7736780001</v>
      </c>
    </row>
    <row r="873" spans="1:6">
      <c r="A873" s="100" t="s">
        <v>812</v>
      </c>
      <c r="B873" s="30" t="s">
        <v>96</v>
      </c>
      <c r="C873" s="24">
        <v>2627355</v>
      </c>
      <c r="D873" s="162">
        <v>2706175.65</v>
      </c>
      <c r="E873" s="23">
        <v>2733237.4065</v>
      </c>
      <c r="F873" s="23">
        <v>2760569.7805650001</v>
      </c>
    </row>
    <row r="874" spans="1:6">
      <c r="A874" s="100" t="s">
        <v>813</v>
      </c>
      <c r="B874" s="30" t="s">
        <v>172</v>
      </c>
      <c r="C874" s="24">
        <v>666683.13758396881</v>
      </c>
      <c r="D874" s="162">
        <v>686683.63171148789</v>
      </c>
      <c r="E874" s="23">
        <v>693550.46802860277</v>
      </c>
      <c r="F874" s="23">
        <v>700485.97270888882</v>
      </c>
    </row>
    <row r="875" spans="1:6">
      <c r="A875" s="100" t="s">
        <v>1805</v>
      </c>
      <c r="B875" s="30" t="s">
        <v>1716</v>
      </c>
      <c r="C875" s="24">
        <v>190549</v>
      </c>
      <c r="D875" s="162">
        <v>196265.47</v>
      </c>
      <c r="E875" s="23">
        <v>198228.12470000001</v>
      </c>
      <c r="F875" s="23">
        <v>200210.40594700002</v>
      </c>
    </row>
    <row r="876" spans="1:6">
      <c r="A876" s="100" t="s">
        <v>814</v>
      </c>
      <c r="B876" s="30" t="s">
        <v>553</v>
      </c>
      <c r="C876" s="24">
        <v>2424885.8869497045</v>
      </c>
      <c r="D876" s="162">
        <v>2497632.4635581956</v>
      </c>
      <c r="E876" s="23">
        <v>2522608.7881937777</v>
      </c>
      <c r="F876" s="23">
        <v>2547834.8760757153</v>
      </c>
    </row>
    <row r="877" spans="1:6">
      <c r="A877" s="100" t="s">
        <v>815</v>
      </c>
      <c r="B877" s="30" t="s">
        <v>134</v>
      </c>
      <c r="C877" s="24">
        <v>127104</v>
      </c>
      <c r="D877" s="162">
        <v>127104</v>
      </c>
      <c r="E877" s="23">
        <v>128375.04000000001</v>
      </c>
      <c r="F877" s="23">
        <v>129658.79040000001</v>
      </c>
    </row>
    <row r="878" spans="1:6">
      <c r="A878" s="100" t="s">
        <v>816</v>
      </c>
      <c r="B878" s="30" t="s">
        <v>136</v>
      </c>
      <c r="C878" s="24">
        <v>38131</v>
      </c>
      <c r="D878" s="162">
        <v>38131</v>
      </c>
      <c r="E878" s="23">
        <v>38512.31</v>
      </c>
      <c r="F878" s="23">
        <v>38897.433099999995</v>
      </c>
    </row>
    <row r="879" spans="1:6">
      <c r="A879" s="100" t="s">
        <v>817</v>
      </c>
      <c r="B879" s="30" t="s">
        <v>138</v>
      </c>
      <c r="C879" s="24">
        <v>31776</v>
      </c>
      <c r="D879" s="162">
        <v>31776</v>
      </c>
      <c r="E879" s="23">
        <v>32093.760000000002</v>
      </c>
      <c r="F879" s="23">
        <v>32414.697600000003</v>
      </c>
    </row>
    <row r="880" spans="1:6">
      <c r="A880" s="100" t="s">
        <v>818</v>
      </c>
      <c r="B880" s="30" t="s">
        <v>397</v>
      </c>
      <c r="C880" s="24">
        <v>82618</v>
      </c>
      <c r="D880" s="162">
        <v>82618</v>
      </c>
      <c r="E880" s="23">
        <v>83444.180000000008</v>
      </c>
      <c r="F880" s="23">
        <v>84278.621800000008</v>
      </c>
    </row>
    <row r="881" spans="1:6">
      <c r="A881" s="100" t="s">
        <v>819</v>
      </c>
      <c r="B881" s="30" t="s">
        <v>100</v>
      </c>
      <c r="C881" s="24">
        <v>114394</v>
      </c>
      <c r="D881" s="162">
        <v>114394</v>
      </c>
      <c r="E881" s="23">
        <v>115537.94</v>
      </c>
      <c r="F881" s="23">
        <v>116693.31940000001</v>
      </c>
    </row>
    <row r="882" spans="1:6">
      <c r="A882" s="100" t="s">
        <v>820</v>
      </c>
      <c r="B882" s="30" t="s">
        <v>102</v>
      </c>
      <c r="C882" s="24">
        <v>101683</v>
      </c>
      <c r="D882" s="162">
        <v>101683</v>
      </c>
      <c r="E882" s="23">
        <v>102699.83</v>
      </c>
      <c r="F882" s="23">
        <v>103726.82830000001</v>
      </c>
    </row>
    <row r="883" spans="1:6">
      <c r="A883" s="100" t="s">
        <v>821</v>
      </c>
      <c r="B883" s="30" t="s">
        <v>142</v>
      </c>
      <c r="C883" s="24">
        <v>19066</v>
      </c>
      <c r="D883" s="162">
        <v>19066</v>
      </c>
      <c r="E883" s="23">
        <v>19256.66</v>
      </c>
      <c r="F883" s="23">
        <v>19449.226600000002</v>
      </c>
    </row>
    <row r="884" spans="1:6">
      <c r="A884" s="100" t="s">
        <v>822</v>
      </c>
      <c r="B884" s="30" t="s">
        <v>104</v>
      </c>
      <c r="C884" s="24">
        <v>2016834</v>
      </c>
      <c r="D884" s="162">
        <v>2016834</v>
      </c>
      <c r="E884" s="23">
        <v>2037002.34</v>
      </c>
      <c r="F884" s="23">
        <v>2057372.3634000001</v>
      </c>
    </row>
    <row r="885" spans="1:6">
      <c r="A885" s="100" t="s">
        <v>823</v>
      </c>
      <c r="B885" s="30" t="s">
        <v>106</v>
      </c>
      <c r="C885" s="24">
        <v>4607574</v>
      </c>
      <c r="D885" s="162">
        <v>4607574</v>
      </c>
      <c r="E885" s="23">
        <v>4653649.74</v>
      </c>
      <c r="F885" s="23">
        <v>4700186.2374</v>
      </c>
    </row>
    <row r="886" spans="1:6">
      <c r="A886" s="100" t="s">
        <v>824</v>
      </c>
      <c r="B886" s="30" t="s">
        <v>399</v>
      </c>
      <c r="C886" s="24">
        <v>254209</v>
      </c>
      <c r="D886" s="162">
        <v>254209</v>
      </c>
      <c r="E886" s="23">
        <v>256751.09</v>
      </c>
      <c r="F886" s="23">
        <v>259318.60089999999</v>
      </c>
    </row>
    <row r="887" spans="1:6">
      <c r="A887" s="100" t="s">
        <v>825</v>
      </c>
      <c r="B887" s="30" t="s">
        <v>401</v>
      </c>
      <c r="C887" s="24">
        <v>3215146</v>
      </c>
      <c r="D887" s="162">
        <v>3554180</v>
      </c>
      <c r="E887" s="23">
        <v>3589721.8</v>
      </c>
      <c r="F887" s="23">
        <v>3625619.0179999997</v>
      </c>
    </row>
    <row r="888" spans="1:6">
      <c r="A888" s="100" t="s">
        <v>826</v>
      </c>
      <c r="B888" s="30" t="s">
        <v>403</v>
      </c>
      <c r="C888" s="24">
        <v>635522</v>
      </c>
      <c r="D888" s="162">
        <v>635522</v>
      </c>
      <c r="E888" s="23">
        <v>641877.22</v>
      </c>
      <c r="F888" s="23">
        <v>648295.99219999998</v>
      </c>
    </row>
    <row r="889" spans="1:6">
      <c r="A889" s="100" t="s">
        <v>827</v>
      </c>
      <c r="B889" s="30" t="s">
        <v>194</v>
      </c>
      <c r="C889" s="24">
        <v>254209</v>
      </c>
      <c r="D889" s="162">
        <v>254209</v>
      </c>
      <c r="E889" s="23">
        <v>256751.09</v>
      </c>
      <c r="F889" s="23">
        <v>259318.60089999999</v>
      </c>
    </row>
    <row r="890" spans="1:6">
      <c r="A890" s="100" t="s">
        <v>828</v>
      </c>
      <c r="B890" s="30" t="s">
        <v>405</v>
      </c>
      <c r="C890" s="24">
        <v>190656</v>
      </c>
      <c r="D890" s="162">
        <v>190656</v>
      </c>
      <c r="E890" s="23">
        <v>192562.56</v>
      </c>
      <c r="F890" s="23">
        <v>194488.1856</v>
      </c>
    </row>
    <row r="891" spans="1:6">
      <c r="A891" s="100" t="s">
        <v>829</v>
      </c>
      <c r="B891" s="30" t="s">
        <v>206</v>
      </c>
      <c r="C891" s="24">
        <v>317761</v>
      </c>
      <c r="D891" s="162">
        <v>317761</v>
      </c>
      <c r="E891" s="23">
        <v>320938.61</v>
      </c>
      <c r="F891" s="23">
        <v>324147.99609999999</v>
      </c>
    </row>
    <row r="892" spans="1:6">
      <c r="A892" s="100" t="s">
        <v>830</v>
      </c>
      <c r="B892" s="30" t="s">
        <v>232</v>
      </c>
      <c r="C892" s="24">
        <v>2101951</v>
      </c>
      <c r="D892" s="162">
        <v>2101951</v>
      </c>
      <c r="E892" s="23">
        <v>2122970.5100000002</v>
      </c>
      <c r="F892" s="23">
        <v>2144200.2151000001</v>
      </c>
    </row>
    <row r="893" spans="1:6">
      <c r="A893" s="100" t="s">
        <v>831</v>
      </c>
      <c r="B893" s="30" t="s">
        <v>150</v>
      </c>
      <c r="C893" s="24">
        <v>127104</v>
      </c>
      <c r="D893" s="162">
        <v>127104</v>
      </c>
      <c r="E893" s="23">
        <v>128375.04000000001</v>
      </c>
      <c r="F893" s="23">
        <v>129658.79040000001</v>
      </c>
    </row>
    <row r="894" spans="1:6">
      <c r="A894" s="100" t="s">
        <v>832</v>
      </c>
      <c r="B894" s="30" t="s">
        <v>119</v>
      </c>
      <c r="C894" s="24">
        <v>127104</v>
      </c>
      <c r="D894" s="162">
        <v>127104</v>
      </c>
      <c r="E894" s="23">
        <v>128375.04000000001</v>
      </c>
      <c r="F894" s="23">
        <v>129658.79040000001</v>
      </c>
    </row>
    <row r="895" spans="1:6">
      <c r="A895" s="100" t="s">
        <v>833</v>
      </c>
      <c r="B895" s="30" t="s">
        <v>407</v>
      </c>
      <c r="C895" s="24">
        <v>127104</v>
      </c>
      <c r="D895" s="162">
        <v>127104</v>
      </c>
      <c r="E895" s="23">
        <v>128375.04000000001</v>
      </c>
      <c r="F895" s="23">
        <v>129658.79040000001</v>
      </c>
    </row>
    <row r="896" spans="1:6">
      <c r="A896" s="100" t="s">
        <v>834</v>
      </c>
      <c r="B896" s="30" t="s">
        <v>242</v>
      </c>
      <c r="C896" s="24">
        <v>18552855</v>
      </c>
      <c r="D896" s="162">
        <v>18552855</v>
      </c>
      <c r="E896" s="23">
        <v>18738383.550000001</v>
      </c>
      <c r="F896" s="23">
        <v>18925767.385500003</v>
      </c>
    </row>
    <row r="897" spans="1:6">
      <c r="A897" s="100" t="s">
        <v>835</v>
      </c>
      <c r="B897" s="30" t="s">
        <v>254</v>
      </c>
      <c r="C897" s="24">
        <v>127104</v>
      </c>
      <c r="D897" s="162">
        <v>127104</v>
      </c>
      <c r="E897" s="23">
        <v>128375.04000000001</v>
      </c>
      <c r="F897" s="23">
        <v>129658.79040000001</v>
      </c>
    </row>
    <row r="898" spans="1:6">
      <c r="A898" s="100" t="s">
        <v>836</v>
      </c>
      <c r="B898" s="30" t="s">
        <v>719</v>
      </c>
      <c r="C898" s="24">
        <v>63552</v>
      </c>
      <c r="D898" s="162">
        <v>63552</v>
      </c>
      <c r="E898" s="23">
        <v>64187.520000000004</v>
      </c>
      <c r="F898" s="23">
        <v>64829.395200000006</v>
      </c>
    </row>
    <row r="899" spans="1:6" ht="31">
      <c r="A899" s="100" t="s">
        <v>837</v>
      </c>
      <c r="B899" s="30" t="s">
        <v>409</v>
      </c>
      <c r="C899" s="24">
        <v>63552</v>
      </c>
      <c r="D899" s="162">
        <v>63552</v>
      </c>
      <c r="E899" s="23">
        <v>64187.520000000004</v>
      </c>
      <c r="F899" s="23">
        <v>64829.395200000006</v>
      </c>
    </row>
    <row r="900" spans="1:6">
      <c r="A900" s="100" t="s">
        <v>838</v>
      </c>
      <c r="B900" s="30" t="s">
        <v>257</v>
      </c>
      <c r="C900" s="24">
        <v>127104</v>
      </c>
      <c r="D900" s="162">
        <v>127104</v>
      </c>
      <c r="E900" s="23">
        <v>128375.04000000001</v>
      </c>
      <c r="F900" s="23">
        <v>129658.79040000001</v>
      </c>
    </row>
    <row r="901" spans="1:6">
      <c r="A901" s="100" t="s">
        <v>839</v>
      </c>
      <c r="B901" s="30" t="s">
        <v>261</v>
      </c>
      <c r="C901" s="24">
        <v>10215146</v>
      </c>
      <c r="D901" s="162">
        <v>9215146</v>
      </c>
      <c r="E901" s="23">
        <v>9307297.4600000009</v>
      </c>
      <c r="F901" s="23">
        <v>9400370.4346000012</v>
      </c>
    </row>
    <row r="902" spans="1:6">
      <c r="A902" s="100" t="s">
        <v>840</v>
      </c>
      <c r="B902" s="30" t="s">
        <v>267</v>
      </c>
      <c r="C902" s="24">
        <v>190656</v>
      </c>
      <c r="D902" s="162">
        <v>190656</v>
      </c>
      <c r="E902" s="23">
        <v>192562.56</v>
      </c>
      <c r="F902" s="23">
        <v>194488.1856</v>
      </c>
    </row>
    <row r="903" spans="1:6">
      <c r="A903" s="100" t="s">
        <v>841</v>
      </c>
      <c r="B903" s="30" t="s">
        <v>1761</v>
      </c>
      <c r="C903" s="24">
        <v>1271043</v>
      </c>
      <c r="D903" s="162">
        <v>0</v>
      </c>
      <c r="E903" s="23">
        <v>0</v>
      </c>
      <c r="F903" s="23">
        <v>0</v>
      </c>
    </row>
    <row r="904" spans="1:6">
      <c r="A904" s="100" t="s">
        <v>842</v>
      </c>
      <c r="B904" s="30" t="s">
        <v>272</v>
      </c>
      <c r="C904" s="24">
        <v>635522</v>
      </c>
      <c r="D904" s="162">
        <v>635522</v>
      </c>
      <c r="E904" s="23">
        <v>641877.22</v>
      </c>
      <c r="F904" s="23">
        <v>648295.99219999998</v>
      </c>
    </row>
    <row r="905" spans="1:6">
      <c r="A905" s="100" t="s">
        <v>843</v>
      </c>
      <c r="B905" s="30" t="s">
        <v>276</v>
      </c>
      <c r="C905" s="24">
        <v>3271043.05</v>
      </c>
      <c r="D905" s="162">
        <v>0</v>
      </c>
      <c r="E905" s="23">
        <v>0</v>
      </c>
      <c r="F905" s="23">
        <v>0</v>
      </c>
    </row>
    <row r="906" spans="1:6">
      <c r="A906" s="100" t="s">
        <v>844</v>
      </c>
      <c r="B906" s="30" t="s">
        <v>278</v>
      </c>
      <c r="C906" s="24">
        <v>2542086</v>
      </c>
      <c r="D906" s="162">
        <v>2542086</v>
      </c>
      <c r="E906" s="23">
        <v>2567506.86</v>
      </c>
      <c r="F906" s="23">
        <v>2593181.9285999998</v>
      </c>
    </row>
    <row r="907" spans="1:6">
      <c r="A907" s="100" t="s">
        <v>845</v>
      </c>
      <c r="B907" s="30" t="s">
        <v>294</v>
      </c>
      <c r="C907" s="24">
        <v>2642512.2599999998</v>
      </c>
      <c r="D907" s="162">
        <v>2642512</v>
      </c>
      <c r="E907" s="23">
        <v>2668937.12</v>
      </c>
      <c r="F907" s="23">
        <v>2695626.4912</v>
      </c>
    </row>
    <row r="908" spans="1:6">
      <c r="A908" s="100" t="s">
        <v>846</v>
      </c>
      <c r="B908" s="30" t="s">
        <v>296</v>
      </c>
      <c r="C908" s="24">
        <v>635522</v>
      </c>
      <c r="D908" s="162">
        <v>635522</v>
      </c>
      <c r="E908" s="23">
        <v>641877.22</v>
      </c>
      <c r="F908" s="23">
        <v>648295.99219999998</v>
      </c>
    </row>
    <row r="909" spans="1:6">
      <c r="A909" s="100" t="s">
        <v>847</v>
      </c>
      <c r="B909" s="30" t="s">
        <v>304</v>
      </c>
      <c r="C909" s="24">
        <v>381313</v>
      </c>
      <c r="D909" s="162">
        <v>381313</v>
      </c>
      <c r="E909" s="23">
        <v>385126.13</v>
      </c>
      <c r="F909" s="23">
        <v>388977.39130000002</v>
      </c>
    </row>
    <row r="910" spans="1:6">
      <c r="A910" s="101" t="s">
        <v>128</v>
      </c>
      <c r="B910" s="31"/>
      <c r="C910" s="33">
        <f t="shared" ref="C910:F910" si="38">SUM(C871:C909)</f>
        <v>82534032.334533677</v>
      </c>
      <c r="D910" s="163">
        <f t="shared" si="38"/>
        <v>78150732.305269688</v>
      </c>
      <c r="E910" s="32">
        <f t="shared" si="38"/>
        <v>78932239.628322378</v>
      </c>
      <c r="F910" s="32">
        <f t="shared" si="38"/>
        <v>79721562.024605587</v>
      </c>
    </row>
    <row r="911" spans="1:6">
      <c r="A911" s="101" t="s">
        <v>309</v>
      </c>
      <c r="B911" s="31"/>
      <c r="C911" s="33">
        <f t="shared" ref="C911:D912" si="39">C910</f>
        <v>82534032.334533677</v>
      </c>
      <c r="D911" s="163">
        <f t="shared" si="39"/>
        <v>78150732.305269688</v>
      </c>
      <c r="E911" s="32">
        <f>E910</f>
        <v>78932239.628322378</v>
      </c>
      <c r="F911" s="32">
        <f>F910</f>
        <v>79721562.024605587</v>
      </c>
    </row>
    <row r="912" spans="1:6">
      <c r="A912" s="109" t="s">
        <v>310</v>
      </c>
      <c r="B912" s="106"/>
      <c r="C912" s="33">
        <f t="shared" si="39"/>
        <v>82534032.334533677</v>
      </c>
      <c r="D912" s="163">
        <f t="shared" si="39"/>
        <v>78150732.305269688</v>
      </c>
      <c r="E912" s="33">
        <f>E911</f>
        <v>78932239.628322378</v>
      </c>
      <c r="F912" s="33">
        <f>F911</f>
        <v>79721562.024605587</v>
      </c>
    </row>
    <row r="913" spans="1:6">
      <c r="A913" s="110" t="s">
        <v>848</v>
      </c>
      <c r="B913" s="111"/>
      <c r="C913" s="33">
        <f t="shared" ref="C913:F913" si="40">C912+C868+C825</f>
        <v>284514572.33453369</v>
      </c>
      <c r="D913" s="163">
        <f t="shared" si="40"/>
        <v>258287572.6983</v>
      </c>
      <c r="E913" s="99">
        <f t="shared" si="40"/>
        <v>258962148.42528307</v>
      </c>
      <c r="F913" s="99">
        <f t="shared" si="40"/>
        <v>267886069.90953586</v>
      </c>
    </row>
    <row r="914" spans="1:6" ht="46.5">
      <c r="A914" s="101" t="s">
        <v>849</v>
      </c>
      <c r="B914" s="30"/>
      <c r="C914" s="27"/>
      <c r="D914" s="162"/>
      <c r="E914" s="27"/>
      <c r="F914" s="27"/>
    </row>
    <row r="915" spans="1:6">
      <c r="A915" s="101" t="s">
        <v>733</v>
      </c>
      <c r="B915" s="30"/>
      <c r="C915" s="27"/>
      <c r="D915" s="162"/>
      <c r="E915" s="27"/>
      <c r="F915" s="27"/>
    </row>
    <row r="916" spans="1:6">
      <c r="A916" s="100" t="s">
        <v>420</v>
      </c>
      <c r="B916" s="31" t="s">
        <v>421</v>
      </c>
      <c r="C916" s="27"/>
      <c r="D916" s="162"/>
      <c r="E916" s="27"/>
      <c r="F916" s="27"/>
    </row>
    <row r="917" spans="1:6">
      <c r="A917" s="101">
        <v>1</v>
      </c>
      <c r="B917" s="31" t="s">
        <v>850</v>
      </c>
      <c r="C917" s="24"/>
      <c r="D917" s="162"/>
      <c r="E917" s="23"/>
      <c r="F917" s="23"/>
    </row>
    <row r="918" spans="1:6">
      <c r="A918" s="101">
        <v>1</v>
      </c>
      <c r="B918" s="31" t="s">
        <v>851</v>
      </c>
      <c r="C918" s="24"/>
      <c r="D918" s="162"/>
      <c r="E918" s="23"/>
      <c r="F918" s="23"/>
    </row>
    <row r="919" spans="1:6">
      <c r="A919" s="100" t="s">
        <v>852</v>
      </c>
      <c r="B919" s="30" t="s">
        <v>548</v>
      </c>
      <c r="C919" s="24">
        <v>407771810.45655912</v>
      </c>
      <c r="D919" s="162">
        <v>360004964.77025598</v>
      </c>
      <c r="E919" s="23">
        <v>367205064.06566113</v>
      </c>
      <c r="F919" s="23">
        <v>367549165.34697437</v>
      </c>
    </row>
    <row r="920" spans="1:6">
      <c r="A920" s="100" t="s">
        <v>853</v>
      </c>
      <c r="B920" s="30" t="s">
        <v>159</v>
      </c>
      <c r="C920" s="24">
        <v>91438618.126745015</v>
      </c>
      <c r="D920" s="162">
        <v>84181776.670547396</v>
      </c>
      <c r="E920" s="23">
        <v>85865412.203958347</v>
      </c>
      <c r="F920" s="23">
        <v>87582720.44803752</v>
      </c>
    </row>
    <row r="921" spans="1:6">
      <c r="A921" s="100" t="s">
        <v>854</v>
      </c>
      <c r="B921" s="30" t="s">
        <v>96</v>
      </c>
      <c r="C921" s="24">
        <v>20260195.014076419</v>
      </c>
      <c r="D921" s="162">
        <v>10868000.864498699</v>
      </c>
      <c r="E921" s="23">
        <v>11085360.881788673</v>
      </c>
      <c r="F921" s="23">
        <v>11307068.099424446</v>
      </c>
    </row>
    <row r="922" spans="1:6">
      <c r="A922" s="100" t="s">
        <v>171</v>
      </c>
      <c r="B922" s="30" t="s">
        <v>172</v>
      </c>
      <c r="C922" s="24">
        <v>18089039.699048098</v>
      </c>
      <c r="D922" s="162">
        <v>8631710.8900195006</v>
      </c>
      <c r="E922" s="23">
        <v>8804345.1078198906</v>
      </c>
      <c r="F922" s="23">
        <v>8980432.0099762883</v>
      </c>
    </row>
    <row r="923" spans="1:6">
      <c r="A923" s="100" t="s">
        <v>1803</v>
      </c>
      <c r="B923" s="30" t="s">
        <v>1716</v>
      </c>
      <c r="C923" s="24">
        <v>57952.502900676263</v>
      </c>
      <c r="D923" s="162">
        <v>659691.07798769604</v>
      </c>
      <c r="E923" s="23">
        <v>672884.89954745001</v>
      </c>
      <c r="F923" s="23">
        <v>686342.59753839904</v>
      </c>
    </row>
    <row r="924" spans="1:6">
      <c r="A924" s="100" t="s">
        <v>1804</v>
      </c>
      <c r="B924" s="30" t="s">
        <v>553</v>
      </c>
      <c r="C924" s="24">
        <v>49325606.390127242</v>
      </c>
      <c r="D924" s="162">
        <v>50805374.581831098</v>
      </c>
      <c r="E924" s="23">
        <v>51821482.073467724</v>
      </c>
      <c r="F924" s="23">
        <v>51857911.714937076</v>
      </c>
    </row>
    <row r="925" spans="1:6">
      <c r="A925" s="100" t="s">
        <v>1803</v>
      </c>
      <c r="B925" s="30" t="s">
        <v>1742</v>
      </c>
      <c r="C925" s="24">
        <v>2844030.6703512678</v>
      </c>
      <c r="D925" s="162">
        <v>2929351.5904618059</v>
      </c>
      <c r="E925" s="23">
        <v>2987938.6222710423</v>
      </c>
      <c r="F925" s="23">
        <v>3047697.3947164631</v>
      </c>
    </row>
    <row r="926" spans="1:6">
      <c r="A926" s="100" t="s">
        <v>855</v>
      </c>
      <c r="B926" s="30" t="s">
        <v>134</v>
      </c>
      <c r="C926" s="24">
        <v>33598.257740915265</v>
      </c>
      <c r="D926" s="162">
        <f t="shared" ref="D926:D949" si="41">C926*1.04</f>
        <v>34942.188050551878</v>
      </c>
      <c r="E926" s="23">
        <v>35641.03181156292</v>
      </c>
      <c r="F926" s="23">
        <v>36353.852447794176</v>
      </c>
    </row>
    <row r="927" spans="1:6">
      <c r="A927" s="100" t="s">
        <v>856</v>
      </c>
      <c r="B927" s="30" t="s">
        <v>136</v>
      </c>
      <c r="C927" s="24">
        <v>33598.257740915265</v>
      </c>
      <c r="D927" s="162">
        <f t="shared" si="41"/>
        <v>34942.188050551878</v>
      </c>
      <c r="E927" s="23">
        <v>35641.03181156292</v>
      </c>
      <c r="F927" s="23">
        <v>36353.852447794176</v>
      </c>
    </row>
    <row r="928" spans="1:6">
      <c r="A928" s="100" t="s">
        <v>857</v>
      </c>
      <c r="B928" s="30" t="s">
        <v>100</v>
      </c>
      <c r="C928" s="24">
        <v>114794.04728146049</v>
      </c>
      <c r="D928" s="162">
        <f t="shared" si="41"/>
        <v>119385.80917271892</v>
      </c>
      <c r="E928" s="23">
        <v>121773.5253561733</v>
      </c>
      <c r="F928" s="23">
        <v>124208.99586329676</v>
      </c>
    </row>
    <row r="929" spans="1:6">
      <c r="A929" s="100" t="s">
        <v>858</v>
      </c>
      <c r="B929" s="30" t="s">
        <v>102</v>
      </c>
      <c r="C929" s="24">
        <v>61596.805858344655</v>
      </c>
      <c r="D929" s="162">
        <f t="shared" si="41"/>
        <v>64060.678092678441</v>
      </c>
      <c r="E929" s="23">
        <v>65341.89165453201</v>
      </c>
      <c r="F929" s="23">
        <v>66648.729487622652</v>
      </c>
    </row>
    <row r="930" spans="1:6">
      <c r="A930" s="100" t="s">
        <v>859</v>
      </c>
      <c r="B930" s="30" t="s">
        <v>142</v>
      </c>
      <c r="C930" s="24">
        <v>6159.6805858344651</v>
      </c>
      <c r="D930" s="162">
        <f t="shared" si="41"/>
        <v>6406.0678092678436</v>
      </c>
      <c r="E930" s="23">
        <v>6534.189165453201</v>
      </c>
      <c r="F930" s="23">
        <v>6664.872948762265</v>
      </c>
    </row>
    <row r="931" spans="1:6">
      <c r="A931" s="100" t="s">
        <v>860</v>
      </c>
      <c r="B931" s="30" t="s">
        <v>104</v>
      </c>
      <c r="C931" s="24">
        <v>895953.53975774033</v>
      </c>
      <c r="D931" s="162">
        <f t="shared" si="41"/>
        <v>931791.68134805001</v>
      </c>
      <c r="E931" s="23">
        <v>950427.514975011</v>
      </c>
      <c r="F931" s="23">
        <v>969436.06527451123</v>
      </c>
    </row>
    <row r="932" spans="1:6">
      <c r="A932" s="100" t="s">
        <v>861</v>
      </c>
      <c r="B932" s="30" t="s">
        <v>106</v>
      </c>
      <c r="C932" s="24">
        <v>967777.65527241956</v>
      </c>
      <c r="D932" s="162">
        <f t="shared" si="41"/>
        <v>1006488.7614833164</v>
      </c>
      <c r="E932" s="23">
        <v>1026618.5367129828</v>
      </c>
      <c r="F932" s="23">
        <v>1047150.9074472425</v>
      </c>
    </row>
    <row r="933" spans="1:6">
      <c r="A933" s="100" t="s">
        <v>862</v>
      </c>
      <c r="B933" s="30" t="s">
        <v>401</v>
      </c>
      <c r="C933" s="24">
        <v>559970.96234858769</v>
      </c>
      <c r="D933" s="162">
        <f t="shared" si="41"/>
        <v>582369.80084253126</v>
      </c>
      <c r="E933" s="23">
        <v>594017.19685938186</v>
      </c>
      <c r="F933" s="23">
        <v>605897.54079656955</v>
      </c>
    </row>
    <row r="934" spans="1:6">
      <c r="A934" s="100" t="s">
        <v>863</v>
      </c>
      <c r="B934" s="30" t="s">
        <v>194</v>
      </c>
      <c r="C934" s="24">
        <v>184790.41757503396</v>
      </c>
      <c r="D934" s="162">
        <f t="shared" si="41"/>
        <v>192182.03427803534</v>
      </c>
      <c r="E934" s="23">
        <v>196025.67496359604</v>
      </c>
      <c r="F934" s="23">
        <v>199946.18846286795</v>
      </c>
    </row>
    <row r="935" spans="1:6">
      <c r="A935" s="100" t="s">
        <v>864</v>
      </c>
      <c r="B935" s="30" t="s">
        <v>200</v>
      </c>
      <c r="C935" s="24">
        <v>302384.31966823735</v>
      </c>
      <c r="D935" s="162">
        <f t="shared" si="41"/>
        <v>314479.69245496683</v>
      </c>
      <c r="E935" s="23">
        <v>320769.28630406619</v>
      </c>
      <c r="F935" s="23">
        <v>327184.67203014751</v>
      </c>
    </row>
    <row r="936" spans="1:6">
      <c r="A936" s="100" t="s">
        <v>865</v>
      </c>
      <c r="B936" s="30" t="s">
        <v>405</v>
      </c>
      <c r="C936" s="24">
        <v>123193.61171668931</v>
      </c>
      <c r="D936" s="162">
        <f t="shared" si="41"/>
        <v>128121.35618535688</v>
      </c>
      <c r="E936" s="23">
        <v>130683.78330906402</v>
      </c>
      <c r="F936" s="23">
        <v>133297.4589752453</v>
      </c>
    </row>
    <row r="937" spans="1:6">
      <c r="A937" s="100" t="s">
        <v>866</v>
      </c>
      <c r="B937" s="30" t="s">
        <v>206</v>
      </c>
      <c r="C937" s="24">
        <v>464775.89874932781</v>
      </c>
      <c r="D937" s="162">
        <f t="shared" si="41"/>
        <v>483366.93469930097</v>
      </c>
      <c r="E937" s="23">
        <v>493034.27339328697</v>
      </c>
      <c r="F937" s="23">
        <v>502894.9588611527</v>
      </c>
    </row>
    <row r="938" spans="1:6">
      <c r="A938" s="100" t="s">
        <v>867</v>
      </c>
      <c r="B938" s="30" t="s">
        <v>232</v>
      </c>
      <c r="C938" s="24">
        <v>597713.00521088252</v>
      </c>
      <c r="D938" s="162">
        <f t="shared" si="41"/>
        <v>621621.52541931788</v>
      </c>
      <c r="E938" s="23">
        <v>634053.95592770423</v>
      </c>
      <c r="F938" s="23">
        <v>646735.03504625836</v>
      </c>
    </row>
    <row r="939" spans="1:6" ht="31">
      <c r="A939" s="100" t="s">
        <v>868</v>
      </c>
      <c r="B939" s="30" t="s">
        <v>1748</v>
      </c>
      <c r="C939" s="24">
        <v>225000000</v>
      </c>
      <c r="D939" s="162">
        <v>140176260</v>
      </c>
      <c r="E939" s="23">
        <v>129247985.5194034</v>
      </c>
      <c r="F939" s="23">
        <v>129642745.22979122</v>
      </c>
    </row>
    <row r="940" spans="1:6" ht="31">
      <c r="A940" s="100" t="s">
        <v>869</v>
      </c>
      <c r="B940" s="30" t="s">
        <v>409</v>
      </c>
      <c r="C940" s="24">
        <v>727962.25105316401</v>
      </c>
      <c r="D940" s="162">
        <f t="shared" si="41"/>
        <v>757080.74109529064</v>
      </c>
      <c r="E940" s="23">
        <v>772222.35591719649</v>
      </c>
      <c r="F940" s="23">
        <v>787666.80303554039</v>
      </c>
    </row>
    <row r="941" spans="1:6">
      <c r="A941" s="100" t="s">
        <v>870</v>
      </c>
      <c r="B941" s="30" t="s">
        <v>257</v>
      </c>
      <c r="C941" s="24">
        <v>643966.60670087591</v>
      </c>
      <c r="D941" s="162">
        <f t="shared" si="41"/>
        <v>669725.27096891101</v>
      </c>
      <c r="E941" s="23">
        <v>683119.77638828929</v>
      </c>
      <c r="F941" s="23">
        <v>696782.17191605514</v>
      </c>
    </row>
    <row r="942" spans="1:6">
      <c r="A942" s="100" t="s">
        <v>871</v>
      </c>
      <c r="B942" s="30" t="s">
        <v>261</v>
      </c>
      <c r="C942" s="24">
        <v>1399927.4058714693</v>
      </c>
      <c r="D942" s="162">
        <f t="shared" si="41"/>
        <v>1455924.502106328</v>
      </c>
      <c r="E942" s="23">
        <v>1485042.9921484545</v>
      </c>
      <c r="F942" s="23">
        <v>1514743.8519914236</v>
      </c>
    </row>
    <row r="943" spans="1:6">
      <c r="A943" s="100" t="s">
        <v>872</v>
      </c>
      <c r="B943" s="30" t="s">
        <v>278</v>
      </c>
      <c r="C943" s="24">
        <v>291184.90042126563</v>
      </c>
      <c r="D943" s="162">
        <f t="shared" si="41"/>
        <v>302832.29643811629</v>
      </c>
      <c r="E943" s="23">
        <v>308888.94236687862</v>
      </c>
      <c r="F943" s="23">
        <v>315066.7212142162</v>
      </c>
    </row>
    <row r="944" spans="1:6">
      <c r="A944" s="100" t="s">
        <v>873</v>
      </c>
      <c r="B944" s="30" t="s">
        <v>874</v>
      </c>
      <c r="C944" s="24">
        <v>210000000</v>
      </c>
      <c r="D944" s="162">
        <v>230400000</v>
      </c>
      <c r="E944" s="23">
        <v>235008000</v>
      </c>
      <c r="F944" s="23">
        <v>236008160</v>
      </c>
    </row>
    <row r="945" spans="1:6">
      <c r="A945" s="100" t="s">
        <v>875</v>
      </c>
      <c r="B945" s="30" t="s">
        <v>416</v>
      </c>
      <c r="C945" s="24">
        <v>123193.61171668931</v>
      </c>
      <c r="D945" s="162">
        <f t="shared" si="41"/>
        <v>128121.35618535688</v>
      </c>
      <c r="E945" s="23">
        <v>130683.78330906402</v>
      </c>
      <c r="F945" s="23">
        <v>133297.4589752453</v>
      </c>
    </row>
    <row r="946" spans="1:6">
      <c r="A946" s="100" t="s">
        <v>876</v>
      </c>
      <c r="B946" s="30" t="s">
        <v>294</v>
      </c>
      <c r="C946" s="24">
        <v>61596.805858344655</v>
      </c>
      <c r="D946" s="162">
        <f t="shared" si="41"/>
        <v>64060.678092678441</v>
      </c>
      <c r="E946" s="23">
        <v>65341.89165453201</v>
      </c>
      <c r="F946" s="23">
        <v>66648.729487622652</v>
      </c>
    </row>
    <row r="947" spans="1:6">
      <c r="A947" s="100" t="s">
        <v>877</v>
      </c>
      <c r="B947" s="30" t="s">
        <v>296</v>
      </c>
      <c r="C947" s="24">
        <v>235187.80418640684</v>
      </c>
      <c r="D947" s="162">
        <f t="shared" si="41"/>
        <v>244595.31635386311</v>
      </c>
      <c r="E947" s="23">
        <v>249487.22268094038</v>
      </c>
      <c r="F947" s="23">
        <v>254476.96713455918</v>
      </c>
    </row>
    <row r="948" spans="1:6">
      <c r="A948" s="100" t="s">
        <v>878</v>
      </c>
      <c r="B948" s="30" t="s">
        <v>463</v>
      </c>
      <c r="C948" s="24">
        <v>61596.805858344655</v>
      </c>
      <c r="D948" s="162">
        <f t="shared" si="41"/>
        <v>64060.678092678441</v>
      </c>
      <c r="E948" s="23">
        <v>65341.89165453201</v>
      </c>
      <c r="F948" s="23">
        <v>66648.729487622652</v>
      </c>
    </row>
    <row r="949" spans="1:6">
      <c r="A949" s="100" t="s">
        <v>879</v>
      </c>
      <c r="B949" s="30" t="s">
        <v>304</v>
      </c>
      <c r="C949" s="24">
        <v>67196.515481830531</v>
      </c>
      <c r="D949" s="162">
        <f t="shared" si="41"/>
        <v>69884.376101103757</v>
      </c>
      <c r="E949" s="23">
        <v>71282.06362312584</v>
      </c>
      <c r="F949" s="23">
        <v>72707.704895588351</v>
      </c>
    </row>
    <row r="950" spans="1:6">
      <c r="A950" s="101" t="s">
        <v>128</v>
      </c>
      <c r="B950" s="31"/>
      <c r="C950" s="33">
        <f t="shared" ref="C950:F950" si="42">SUM(C919:C949)</f>
        <v>1032745372.0264633</v>
      </c>
      <c r="D950" s="163">
        <f t="shared" si="42"/>
        <v>896933574.37892318</v>
      </c>
      <c r="E950" s="32">
        <f t="shared" si="42"/>
        <v>901140446.18590486</v>
      </c>
      <c r="F950" s="32">
        <f t="shared" si="42"/>
        <v>905273055.10962296</v>
      </c>
    </row>
    <row r="951" spans="1:6">
      <c r="A951" s="101" t="s">
        <v>129</v>
      </c>
      <c r="B951" s="31"/>
      <c r="C951" s="33">
        <f t="shared" ref="C951:D952" si="43">C950</f>
        <v>1032745372.0264633</v>
      </c>
      <c r="D951" s="163">
        <f t="shared" si="43"/>
        <v>896933574.37892318</v>
      </c>
      <c r="E951" s="32">
        <f>E950</f>
        <v>901140446.18590486</v>
      </c>
      <c r="F951" s="32">
        <f>F950</f>
        <v>905273055.10962296</v>
      </c>
    </row>
    <row r="952" spans="1:6">
      <c r="A952" s="112" t="s">
        <v>130</v>
      </c>
      <c r="B952" s="113"/>
      <c r="C952" s="33">
        <f t="shared" si="43"/>
        <v>1032745372.0264633</v>
      </c>
      <c r="D952" s="163">
        <f t="shared" si="43"/>
        <v>896933574.37892318</v>
      </c>
      <c r="E952" s="86">
        <f>E951</f>
        <v>901140446.18590486</v>
      </c>
      <c r="F952" s="86">
        <f>F951</f>
        <v>905273055.10962296</v>
      </c>
    </row>
    <row r="953" spans="1:6">
      <c r="A953" s="101">
        <v>2</v>
      </c>
      <c r="B953" s="31" t="s">
        <v>880</v>
      </c>
      <c r="C953" s="24"/>
      <c r="D953" s="162"/>
      <c r="E953" s="23"/>
      <c r="F953" s="23"/>
    </row>
    <row r="954" spans="1:6">
      <c r="A954" s="101">
        <v>1</v>
      </c>
      <c r="B954" s="31" t="s">
        <v>881</v>
      </c>
      <c r="C954" s="24"/>
      <c r="D954" s="162"/>
      <c r="E954" s="23"/>
      <c r="F954" s="23"/>
    </row>
    <row r="955" spans="1:6">
      <c r="A955" s="100" t="s">
        <v>882</v>
      </c>
      <c r="B955" s="30" t="s">
        <v>134</v>
      </c>
      <c r="C955" s="24">
        <v>38000</v>
      </c>
      <c r="D955" s="162">
        <f>C955*1.04</f>
        <v>39520</v>
      </c>
      <c r="E955" s="23">
        <v>40310.400000000001</v>
      </c>
      <c r="F955" s="23">
        <v>41116.608</v>
      </c>
    </row>
    <row r="956" spans="1:6">
      <c r="A956" s="100" t="s">
        <v>883</v>
      </c>
      <c r="B956" s="30" t="s">
        <v>136</v>
      </c>
      <c r="C956" s="24">
        <v>20000</v>
      </c>
      <c r="D956" s="162">
        <f t="shared" ref="D956:D975" si="44">C956*1.04</f>
        <v>20800</v>
      </c>
      <c r="E956" s="23">
        <v>21216</v>
      </c>
      <c r="F956" s="23">
        <v>21640.32</v>
      </c>
    </row>
    <row r="957" spans="1:6">
      <c r="A957" s="100" t="s">
        <v>884</v>
      </c>
      <c r="B957" s="30" t="s">
        <v>102</v>
      </c>
      <c r="C957" s="24">
        <v>50238.4319668237</v>
      </c>
      <c r="D957" s="162">
        <f t="shared" si="44"/>
        <v>52247.96924549665</v>
      </c>
      <c r="E957" s="23">
        <v>53292.928630406583</v>
      </c>
      <c r="F957" s="23">
        <v>54358.787203014712</v>
      </c>
    </row>
    <row r="958" spans="1:6">
      <c r="A958" s="100" t="s">
        <v>885</v>
      </c>
      <c r="B958" s="30" t="s">
        <v>142</v>
      </c>
      <c r="C958" s="24">
        <v>2239.8838493943508</v>
      </c>
      <c r="D958" s="162">
        <f t="shared" si="44"/>
        <v>2329.4792033701251</v>
      </c>
      <c r="E958" s="23">
        <v>2376.0687874375276</v>
      </c>
      <c r="F958" s="23">
        <v>2423.590163186278</v>
      </c>
    </row>
    <row r="959" spans="1:6">
      <c r="A959" s="100" t="s">
        <v>886</v>
      </c>
      <c r="B959" s="30" t="s">
        <v>104</v>
      </c>
      <c r="C959" s="24">
        <v>615968.05858344655</v>
      </c>
      <c r="D959" s="162">
        <f t="shared" si="44"/>
        <v>640606.78092678438</v>
      </c>
      <c r="E959" s="23">
        <v>653418.91654532007</v>
      </c>
      <c r="F959" s="23">
        <v>666487.29487622646</v>
      </c>
    </row>
    <row r="960" spans="1:6">
      <c r="A960" s="100" t="s">
        <v>887</v>
      </c>
      <c r="B960" s="30" t="s">
        <v>106</v>
      </c>
      <c r="C960" s="24">
        <v>1175939.0209320299</v>
      </c>
      <c r="D960" s="162">
        <f t="shared" si="44"/>
        <v>1222976.5817693111</v>
      </c>
      <c r="E960" s="23">
        <v>1247436.1134046973</v>
      </c>
      <c r="F960" s="23">
        <v>1272384.8356727913</v>
      </c>
    </row>
    <row r="961" spans="1:6">
      <c r="A961" s="100" t="s">
        <v>888</v>
      </c>
      <c r="B961" s="30" t="s">
        <v>439</v>
      </c>
      <c r="C961" s="24">
        <v>559970.96234858769</v>
      </c>
      <c r="D961" s="162">
        <f t="shared" si="44"/>
        <v>582369.80084253126</v>
      </c>
      <c r="E961" s="23">
        <v>594017.19685938186</v>
      </c>
      <c r="F961" s="23">
        <v>605897.54079656955</v>
      </c>
    </row>
    <row r="962" spans="1:6">
      <c r="A962" s="100" t="s">
        <v>889</v>
      </c>
      <c r="B962" s="30" t="s">
        <v>208</v>
      </c>
      <c r="C962" s="24">
        <v>7006271.5653192522</v>
      </c>
      <c r="D962" s="162">
        <f t="shared" si="44"/>
        <v>7286522.4279320221</v>
      </c>
      <c r="E962" s="23">
        <v>7432252.8764906628</v>
      </c>
      <c r="F962" s="23">
        <v>7580897.9340204764</v>
      </c>
    </row>
    <row r="963" spans="1:6">
      <c r="A963" s="100" t="s">
        <v>890</v>
      </c>
      <c r="B963" s="30" t="s">
        <v>210</v>
      </c>
      <c r="C963" s="24">
        <v>3680447</v>
      </c>
      <c r="D963" s="162">
        <f t="shared" si="44"/>
        <v>3827664.8800000004</v>
      </c>
      <c r="E963" s="23">
        <v>3904218.1776000005</v>
      </c>
      <c r="F963" s="23">
        <v>3982302.5411520004</v>
      </c>
    </row>
    <row r="964" spans="1:6">
      <c r="A964" s="100" t="s">
        <v>891</v>
      </c>
      <c r="B964" s="30" t="s">
        <v>214</v>
      </c>
      <c r="C964" s="24">
        <v>279985.48117429385</v>
      </c>
      <c r="D964" s="162">
        <f t="shared" si="44"/>
        <v>291184.90042126563</v>
      </c>
      <c r="E964" s="23">
        <v>297008.59842969093</v>
      </c>
      <c r="F964" s="23">
        <v>302948.77039828477</v>
      </c>
    </row>
    <row r="965" spans="1:6">
      <c r="A965" s="100"/>
      <c r="B965" s="30" t="s">
        <v>1741</v>
      </c>
      <c r="C965" s="24">
        <v>1762897</v>
      </c>
      <c r="D965" s="162">
        <v>5334120.88</v>
      </c>
      <c r="E965" s="27">
        <v>5440803.2976000002</v>
      </c>
      <c r="F965" s="27">
        <v>5549619.3635520004</v>
      </c>
    </row>
    <row r="966" spans="1:6">
      <c r="A966" s="100" t="s">
        <v>892</v>
      </c>
      <c r="B966" s="30" t="s">
        <v>218</v>
      </c>
      <c r="C966" s="24">
        <v>279985.48117429385</v>
      </c>
      <c r="D966" s="162">
        <f t="shared" si="44"/>
        <v>291184.90042126563</v>
      </c>
      <c r="E966" s="23">
        <v>297008.59842969093</v>
      </c>
      <c r="F966" s="23">
        <v>302948.77039828477</v>
      </c>
    </row>
    <row r="967" spans="1:6">
      <c r="A967" s="100" t="s">
        <v>893</v>
      </c>
      <c r="B967" s="30" t="s">
        <v>220</v>
      </c>
      <c r="C967" s="24">
        <v>279985.48117429385</v>
      </c>
      <c r="D967" s="162">
        <f t="shared" si="44"/>
        <v>291184.90042126563</v>
      </c>
      <c r="E967" s="23">
        <v>297008.59842969093</v>
      </c>
      <c r="F967" s="23">
        <v>302948.77039828477</v>
      </c>
    </row>
    <row r="968" spans="1:6">
      <c r="A968" s="100" t="s">
        <v>894</v>
      </c>
      <c r="B968" s="30" t="s">
        <v>150</v>
      </c>
      <c r="C968" s="24">
        <v>279985.48117429385</v>
      </c>
      <c r="D968" s="162">
        <f t="shared" si="44"/>
        <v>291184.90042126563</v>
      </c>
      <c r="E968" s="23">
        <v>297008.59842969093</v>
      </c>
      <c r="F968" s="23">
        <v>302948.77039828477</v>
      </c>
    </row>
    <row r="969" spans="1:6">
      <c r="A969" s="100" t="s">
        <v>895</v>
      </c>
      <c r="B969" s="30" t="s">
        <v>119</v>
      </c>
      <c r="C969" s="24">
        <v>467575.75356107077</v>
      </c>
      <c r="D969" s="162">
        <f t="shared" si="44"/>
        <v>486278.78370351362</v>
      </c>
      <c r="E969" s="23">
        <v>496004.3593775839</v>
      </c>
      <c r="F969" s="23">
        <v>505924.44656513556</v>
      </c>
    </row>
    <row r="970" spans="1:6">
      <c r="A970" s="100" t="s">
        <v>896</v>
      </c>
      <c r="B970" s="30" t="s">
        <v>897</v>
      </c>
      <c r="C970" s="24">
        <v>1119941.92469718</v>
      </c>
      <c r="D970" s="162">
        <f t="shared" si="44"/>
        <v>1164739.6016850672</v>
      </c>
      <c r="E970" s="23">
        <v>1188034.3937187686</v>
      </c>
      <c r="F970" s="23">
        <v>1211795.081593144</v>
      </c>
    </row>
    <row r="971" spans="1:6" ht="31">
      <c r="A971" s="100" t="s">
        <v>898</v>
      </c>
      <c r="B971" s="30" t="s">
        <v>409</v>
      </c>
      <c r="C971" s="24">
        <v>18479.041757503397</v>
      </c>
      <c r="D971" s="162">
        <f t="shared" si="44"/>
        <v>19218.203427803535</v>
      </c>
      <c r="E971" s="23">
        <v>19602.567496359607</v>
      </c>
      <c r="F971" s="23">
        <v>19994.618846286798</v>
      </c>
    </row>
    <row r="972" spans="1:6">
      <c r="A972" s="100" t="s">
        <v>899</v>
      </c>
      <c r="B972" s="30" t="s">
        <v>257</v>
      </c>
      <c r="C972" s="24">
        <v>307984.02929172327</v>
      </c>
      <c r="D972" s="162">
        <f t="shared" si="44"/>
        <v>320303.39046339219</v>
      </c>
      <c r="E972" s="23">
        <v>326709.45827266003</v>
      </c>
      <c r="F972" s="23">
        <v>333243.64743811323</v>
      </c>
    </row>
    <row r="973" spans="1:6">
      <c r="A973" s="100" t="s">
        <v>900</v>
      </c>
      <c r="B973" s="30" t="s">
        <v>259</v>
      </c>
      <c r="C973" s="24">
        <v>31638.359372695209</v>
      </c>
      <c r="D973" s="162">
        <f t="shared" si="44"/>
        <v>32903.893747603019</v>
      </c>
      <c r="E973" s="23">
        <v>33561.97162255508</v>
      </c>
      <c r="F973" s="23">
        <v>34233.211055006184</v>
      </c>
    </row>
    <row r="974" spans="1:6">
      <c r="A974" s="100" t="s">
        <v>901</v>
      </c>
      <c r="B974" s="30" t="s">
        <v>261</v>
      </c>
      <c r="C974" s="24">
        <v>307984.02929172327</v>
      </c>
      <c r="D974" s="162">
        <f t="shared" si="44"/>
        <v>320303.39046339219</v>
      </c>
      <c r="E974" s="23">
        <v>326709.45827266003</v>
      </c>
      <c r="F974" s="23">
        <v>333243.64743811323</v>
      </c>
    </row>
    <row r="975" spans="1:6">
      <c r="A975" s="100" t="s">
        <v>902</v>
      </c>
      <c r="B975" s="30" t="s">
        <v>282</v>
      </c>
      <c r="C975" s="24">
        <v>291184.90042126563</v>
      </c>
      <c r="D975" s="162">
        <f t="shared" si="44"/>
        <v>302832.29643811629</v>
      </c>
      <c r="E975" s="23">
        <v>308888.94236687862</v>
      </c>
      <c r="F975" s="23">
        <v>315066.7212142162</v>
      </c>
    </row>
    <row r="976" spans="1:6">
      <c r="A976" s="101" t="s">
        <v>128</v>
      </c>
      <c r="B976" s="31"/>
      <c r="C976" s="33">
        <f t="shared" ref="C976:F976" si="45">SUM(C955:C975)</f>
        <v>18576701.886089869</v>
      </c>
      <c r="D976" s="163">
        <f t="shared" si="45"/>
        <v>22820477.961533464</v>
      </c>
      <c r="E976" s="32">
        <f t="shared" si="45"/>
        <v>23276887.520764135</v>
      </c>
      <c r="F976" s="32">
        <f t="shared" si="45"/>
        <v>23742425.271179423</v>
      </c>
    </row>
    <row r="977" spans="1:6">
      <c r="A977" s="101" t="s">
        <v>151</v>
      </c>
      <c r="B977" s="31"/>
      <c r="C977" s="33">
        <f t="shared" ref="C977:D978" si="46">C976</f>
        <v>18576701.886089869</v>
      </c>
      <c r="D977" s="163">
        <f t="shared" si="46"/>
        <v>22820477.961533464</v>
      </c>
      <c r="E977" s="32">
        <f>E976</f>
        <v>23276887.520764135</v>
      </c>
      <c r="F977" s="32">
        <f>F976</f>
        <v>23742425.271179423</v>
      </c>
    </row>
    <row r="978" spans="1:6">
      <c r="A978" s="112" t="s">
        <v>152</v>
      </c>
      <c r="B978" s="113"/>
      <c r="C978" s="33">
        <f t="shared" si="46"/>
        <v>18576701.886089869</v>
      </c>
      <c r="D978" s="163">
        <f t="shared" si="46"/>
        <v>22820477.961533464</v>
      </c>
      <c r="E978" s="86">
        <f>E977</f>
        <v>23276887.520764135</v>
      </c>
      <c r="F978" s="86">
        <f>F977</f>
        <v>23742425.271179423</v>
      </c>
    </row>
    <row r="979" spans="1:6">
      <c r="A979" s="101">
        <v>3</v>
      </c>
      <c r="B979" s="31" t="s">
        <v>903</v>
      </c>
      <c r="C979" s="24"/>
      <c r="D979" s="162"/>
      <c r="E979" s="23"/>
      <c r="F979" s="23"/>
    </row>
    <row r="980" spans="1:6">
      <c r="A980" s="101">
        <v>1</v>
      </c>
      <c r="B980" s="31" t="s">
        <v>904</v>
      </c>
      <c r="C980" s="24"/>
      <c r="D980" s="162"/>
      <c r="E980" s="23"/>
      <c r="F980" s="23"/>
    </row>
    <row r="981" spans="1:6">
      <c r="A981" s="100" t="s">
        <v>905</v>
      </c>
      <c r="B981" s="30" t="s">
        <v>548</v>
      </c>
      <c r="C981" s="24">
        <v>27072185</v>
      </c>
      <c r="D981" s="162">
        <v>27884350.162144084</v>
      </c>
      <c r="E981" s="23">
        <v>28442037.165386967</v>
      </c>
      <c r="F981" s="23">
        <v>29010877.908694707</v>
      </c>
    </row>
    <row r="982" spans="1:6">
      <c r="A982" s="100" t="s">
        <v>853</v>
      </c>
      <c r="B982" s="30" t="s">
        <v>159</v>
      </c>
      <c r="C982" s="24">
        <v>188817</v>
      </c>
      <c r="D982" s="162">
        <v>6252777.6094526267</v>
      </c>
      <c r="E982" s="23">
        <v>6377833.1616416797</v>
      </c>
      <c r="F982" s="23">
        <v>6505389.8248745138</v>
      </c>
    </row>
    <row r="983" spans="1:6">
      <c r="A983" s="100" t="s">
        <v>854</v>
      </c>
      <c r="B983" s="30" t="s">
        <v>96</v>
      </c>
      <c r="C983" s="24">
        <v>6070658</v>
      </c>
      <c r="D983" s="162">
        <v>1385437.5355012857</v>
      </c>
      <c r="E983" s="23">
        <v>1413146.2862113114</v>
      </c>
      <c r="F983" s="23">
        <v>1441409.2119355376</v>
      </c>
    </row>
    <row r="984" spans="1:6">
      <c r="A984" s="100" t="s">
        <v>1807</v>
      </c>
      <c r="B984" s="30" t="s">
        <v>172</v>
      </c>
      <c r="C984" s="24">
        <v>1345085</v>
      </c>
      <c r="D984" s="162">
        <v>1236969.0697854592</v>
      </c>
      <c r="E984" s="23">
        <v>1261708.4511811684</v>
      </c>
      <c r="F984" s="23">
        <v>1286942.6202047919</v>
      </c>
    </row>
    <row r="985" spans="1:6">
      <c r="A985" s="100" t="s">
        <v>1805</v>
      </c>
      <c r="B985" s="30" t="s">
        <v>1716</v>
      </c>
      <c r="C985" s="24">
        <v>3847</v>
      </c>
      <c r="D985" s="162">
        <v>3962.9220123034484</v>
      </c>
      <c r="E985" s="23">
        <v>4042.1804525495172</v>
      </c>
      <c r="F985" s="23">
        <v>4123.0240616005076</v>
      </c>
    </row>
    <row r="986" spans="1:6">
      <c r="A986" s="100" t="s">
        <v>1806</v>
      </c>
      <c r="B986" s="30" t="s">
        <v>553</v>
      </c>
      <c r="C986" s="24">
        <v>1200940</v>
      </c>
      <c r="D986" s="162">
        <v>3372995.4971689386</v>
      </c>
      <c r="E986" s="23">
        <v>3440455.4071123176</v>
      </c>
      <c r="F986" s="23">
        <v>3509264.5152545641</v>
      </c>
    </row>
    <row r="987" spans="1:6">
      <c r="A987" s="100" t="s">
        <v>1805</v>
      </c>
      <c r="B987" s="30" t="s">
        <v>1742</v>
      </c>
      <c r="C987" s="24">
        <v>3274753</v>
      </c>
      <c r="D987" s="162">
        <v>194481.1903381942</v>
      </c>
      <c r="E987" s="23">
        <v>198370.81414495807</v>
      </c>
      <c r="F987" s="23">
        <v>202338.23042785723</v>
      </c>
    </row>
    <row r="988" spans="1:6">
      <c r="A988" s="100" t="s">
        <v>906</v>
      </c>
      <c r="B988" s="30" t="s">
        <v>134</v>
      </c>
      <c r="C988" s="24">
        <v>24406</v>
      </c>
      <c r="D988" s="162">
        <f t="shared" ref="D988:D1007" si="47">C988*1.04</f>
        <v>25382.240000000002</v>
      </c>
      <c r="E988" s="23">
        <v>25889.884800000003</v>
      </c>
      <c r="F988" s="23">
        <v>26407.682496000005</v>
      </c>
    </row>
    <row r="989" spans="1:6">
      <c r="A989" s="100" t="s">
        <v>907</v>
      </c>
      <c r="B989" s="30" t="s">
        <v>136</v>
      </c>
      <c r="C989" s="24">
        <v>17919</v>
      </c>
      <c r="D989" s="162">
        <f t="shared" si="47"/>
        <v>18635.760000000002</v>
      </c>
      <c r="E989" s="23">
        <v>19008.475200000001</v>
      </c>
      <c r="F989" s="23">
        <v>19388.644704000002</v>
      </c>
    </row>
    <row r="990" spans="1:6">
      <c r="A990" s="100" t="s">
        <v>908</v>
      </c>
      <c r="B990" s="30" t="s">
        <v>102</v>
      </c>
      <c r="C990" s="24">
        <v>53197</v>
      </c>
      <c r="D990" s="162">
        <f t="shared" si="47"/>
        <v>55324.880000000005</v>
      </c>
      <c r="E990" s="23">
        <v>56431.377600000007</v>
      </c>
      <c r="F990" s="23">
        <v>57560.005152000005</v>
      </c>
    </row>
    <row r="991" spans="1:6">
      <c r="A991" s="100" t="s">
        <v>909</v>
      </c>
      <c r="B991" s="30" t="s">
        <v>142</v>
      </c>
      <c r="C991" s="24">
        <v>3640</v>
      </c>
      <c r="D991" s="162">
        <f t="shared" si="47"/>
        <v>3785.6</v>
      </c>
      <c r="E991" s="23">
        <v>3861.3119999999999</v>
      </c>
      <c r="F991" s="23">
        <v>3938.5382399999999</v>
      </c>
    </row>
    <row r="992" spans="1:6">
      <c r="A992" s="100" t="s">
        <v>910</v>
      </c>
      <c r="B992" s="30" t="s">
        <v>104</v>
      </c>
      <c r="C992" s="24">
        <v>23519</v>
      </c>
      <c r="D992" s="162">
        <f t="shared" si="47"/>
        <v>24459.760000000002</v>
      </c>
      <c r="E992" s="23">
        <v>24948.955200000004</v>
      </c>
      <c r="F992" s="23">
        <v>25447.934304000006</v>
      </c>
    </row>
    <row r="993" spans="1:6">
      <c r="A993" s="100" t="s">
        <v>911</v>
      </c>
      <c r="B993" s="30" t="s">
        <v>106</v>
      </c>
      <c r="C993" s="24">
        <v>78396</v>
      </c>
      <c r="D993" s="162">
        <f t="shared" si="47"/>
        <v>81531.839999999997</v>
      </c>
      <c r="E993" s="23">
        <v>83162.476800000004</v>
      </c>
      <c r="F993" s="23">
        <v>84825.726336000007</v>
      </c>
    </row>
    <row r="994" spans="1:6">
      <c r="A994" s="100" t="s">
        <v>912</v>
      </c>
      <c r="B994" s="30" t="s">
        <v>194</v>
      </c>
      <c r="C994" s="24">
        <v>15679</v>
      </c>
      <c r="D994" s="162">
        <f t="shared" si="47"/>
        <v>16306.16</v>
      </c>
      <c r="E994" s="23">
        <v>16632.283200000002</v>
      </c>
      <c r="F994" s="23">
        <v>16964.928864000001</v>
      </c>
    </row>
    <row r="995" spans="1:6">
      <c r="A995" s="100" t="s">
        <v>913</v>
      </c>
      <c r="B995" s="30" t="s">
        <v>405</v>
      </c>
      <c r="C995" s="24">
        <v>34718</v>
      </c>
      <c r="D995" s="162">
        <f t="shared" si="47"/>
        <v>36106.720000000001</v>
      </c>
      <c r="E995" s="23">
        <v>36828.854400000004</v>
      </c>
      <c r="F995" s="23">
        <v>37565.431488000002</v>
      </c>
    </row>
    <row r="996" spans="1:6">
      <c r="A996" s="100" t="s">
        <v>914</v>
      </c>
      <c r="B996" s="30" t="s">
        <v>232</v>
      </c>
      <c r="C996" s="24">
        <v>582370</v>
      </c>
      <c r="D996" s="162">
        <f t="shared" si="47"/>
        <v>605664.80000000005</v>
      </c>
      <c r="E996" s="23">
        <v>617778.09600000002</v>
      </c>
      <c r="F996" s="23">
        <v>630133.65792000003</v>
      </c>
    </row>
    <row r="997" spans="1:6">
      <c r="A997" s="100" t="s">
        <v>915</v>
      </c>
      <c r="B997" s="30" t="s">
        <v>150</v>
      </c>
      <c r="C997" s="24">
        <v>28839</v>
      </c>
      <c r="D997" s="162">
        <f t="shared" si="47"/>
        <v>29992.560000000001</v>
      </c>
      <c r="E997" s="23">
        <v>30592.411200000002</v>
      </c>
      <c r="F997" s="23">
        <v>31204.259424000003</v>
      </c>
    </row>
    <row r="998" spans="1:6" ht="31">
      <c r="A998" s="100" t="s">
        <v>916</v>
      </c>
      <c r="B998" s="30" t="s">
        <v>409</v>
      </c>
      <c r="C998" s="24">
        <v>1419409</v>
      </c>
      <c r="D998" s="162">
        <f t="shared" si="47"/>
        <v>1476185.36</v>
      </c>
      <c r="E998" s="23">
        <v>1505709.0672000002</v>
      </c>
      <c r="F998" s="23">
        <v>1535823.2485440001</v>
      </c>
    </row>
    <row r="999" spans="1:6">
      <c r="A999" s="100" t="s">
        <v>917</v>
      </c>
      <c r="B999" s="30" t="s">
        <v>257</v>
      </c>
      <c r="C999" s="24">
        <v>839956</v>
      </c>
      <c r="D999" s="162">
        <f t="shared" si="47"/>
        <v>873554.24</v>
      </c>
      <c r="E999" s="23">
        <v>891025.32480000006</v>
      </c>
      <c r="F999" s="23">
        <v>908845.83129600005</v>
      </c>
    </row>
    <row r="1000" spans="1:6">
      <c r="A1000" s="100" t="s">
        <v>918</v>
      </c>
      <c r="B1000" s="30" t="s">
        <v>259</v>
      </c>
      <c r="C1000" s="24">
        <v>117594</v>
      </c>
      <c r="D1000" s="162">
        <f t="shared" si="47"/>
        <v>122297.76000000001</v>
      </c>
      <c r="E1000" s="23">
        <v>124743.71520000001</v>
      </c>
      <c r="F1000" s="23">
        <v>127238.589504</v>
      </c>
    </row>
    <row r="1001" spans="1:6">
      <c r="A1001" s="100" t="s">
        <v>919</v>
      </c>
      <c r="B1001" s="30" t="s">
        <v>282</v>
      </c>
      <c r="C1001" s="24">
        <v>279985</v>
      </c>
      <c r="D1001" s="162">
        <f t="shared" si="47"/>
        <v>291184.40000000002</v>
      </c>
      <c r="E1001" s="23">
        <v>297008.08800000005</v>
      </c>
      <c r="F1001" s="23">
        <v>302948.24976000004</v>
      </c>
    </row>
    <row r="1002" spans="1:6">
      <c r="A1002" s="100" t="s">
        <v>920</v>
      </c>
      <c r="B1002" s="30" t="s">
        <v>288</v>
      </c>
      <c r="C1002" s="24">
        <v>83996</v>
      </c>
      <c r="D1002" s="162">
        <f t="shared" si="47"/>
        <v>87355.839999999997</v>
      </c>
      <c r="E1002" s="23">
        <v>89102.9568</v>
      </c>
      <c r="F1002" s="23">
        <v>90885.015935999996</v>
      </c>
    </row>
    <row r="1003" spans="1:6">
      <c r="A1003" s="100" t="s">
        <v>921</v>
      </c>
      <c r="B1003" s="30" t="s">
        <v>416</v>
      </c>
      <c r="C1003" s="24">
        <v>2091375</v>
      </c>
      <c r="D1003" s="162">
        <f t="shared" si="47"/>
        <v>2175030</v>
      </c>
      <c r="E1003" s="23">
        <v>2218530.6</v>
      </c>
      <c r="F1003" s="23">
        <v>2262901.2120000003</v>
      </c>
    </row>
    <row r="1004" spans="1:6">
      <c r="A1004" s="100" t="s">
        <v>922</v>
      </c>
      <c r="B1004" s="30" t="s">
        <v>459</v>
      </c>
      <c r="C1004" s="24">
        <v>2799855</v>
      </c>
      <c r="D1004" s="162">
        <f t="shared" si="47"/>
        <v>2911849.2</v>
      </c>
      <c r="E1004" s="23">
        <v>2970086.1840000004</v>
      </c>
      <c r="F1004" s="23">
        <v>3029487.9076800006</v>
      </c>
    </row>
    <row r="1005" spans="1:6">
      <c r="A1005" s="100" t="s">
        <v>923</v>
      </c>
      <c r="B1005" s="30" t="s">
        <v>294</v>
      </c>
      <c r="C1005" s="24">
        <v>1119942</v>
      </c>
      <c r="D1005" s="162">
        <f t="shared" si="47"/>
        <v>1164739.68</v>
      </c>
      <c r="E1005" s="23">
        <v>1188034.4735999999</v>
      </c>
      <c r="F1005" s="23">
        <v>1211795.163072</v>
      </c>
    </row>
    <row r="1006" spans="1:6">
      <c r="A1006" s="100" t="s">
        <v>924</v>
      </c>
      <c r="B1006" s="30" t="s">
        <v>296</v>
      </c>
      <c r="C1006" s="24">
        <v>139993</v>
      </c>
      <c r="D1006" s="162">
        <f t="shared" si="47"/>
        <v>145592.72</v>
      </c>
      <c r="E1006" s="23">
        <v>148504.57440000001</v>
      </c>
      <c r="F1006" s="23">
        <v>151474.66588800002</v>
      </c>
    </row>
    <row r="1007" spans="1:6">
      <c r="A1007" s="100" t="s">
        <v>925</v>
      </c>
      <c r="B1007" s="30" t="s">
        <v>302</v>
      </c>
      <c r="C1007" s="24">
        <v>83996</v>
      </c>
      <c r="D1007" s="162">
        <f t="shared" si="47"/>
        <v>87355.839999999997</v>
      </c>
      <c r="E1007" s="23">
        <v>89102.9568</v>
      </c>
      <c r="F1007" s="23">
        <v>90885.015935999996</v>
      </c>
    </row>
    <row r="1008" spans="1:6">
      <c r="A1008" s="101" t="s">
        <v>128</v>
      </c>
      <c r="B1008" s="31"/>
      <c r="C1008" s="33">
        <f t="shared" ref="C1008:F1008" si="48">SUM(C981:C1007)</f>
        <v>48995069</v>
      </c>
      <c r="D1008" s="163">
        <f t="shared" si="48"/>
        <v>50563309.346402898</v>
      </c>
      <c r="E1008" s="32">
        <f t="shared" si="48"/>
        <v>51574575.533330955</v>
      </c>
      <c r="F1008" s="32">
        <f t="shared" si="48"/>
        <v>52606067.043997563</v>
      </c>
    </row>
    <row r="1009" spans="1:6">
      <c r="A1009" s="101" t="s">
        <v>309</v>
      </c>
      <c r="B1009" s="31"/>
      <c r="C1009" s="33">
        <f t="shared" ref="C1009:D1010" si="49">C1008</f>
        <v>48995069</v>
      </c>
      <c r="D1009" s="163">
        <f t="shared" si="49"/>
        <v>50563309.346402898</v>
      </c>
      <c r="E1009" s="32">
        <f>E1008</f>
        <v>51574575.533330955</v>
      </c>
      <c r="F1009" s="32">
        <f>F1008</f>
        <v>52606067.043997563</v>
      </c>
    </row>
    <row r="1010" spans="1:6">
      <c r="A1010" s="112" t="s">
        <v>310</v>
      </c>
      <c r="B1010" s="113"/>
      <c r="C1010" s="33">
        <f t="shared" si="49"/>
        <v>48995069</v>
      </c>
      <c r="D1010" s="163">
        <f t="shared" si="49"/>
        <v>50563309.346402898</v>
      </c>
      <c r="E1010" s="86">
        <f>E1009</f>
        <v>51574575.533330955</v>
      </c>
      <c r="F1010" s="86">
        <f>F1009</f>
        <v>52606067.043997563</v>
      </c>
    </row>
    <row r="1011" spans="1:6">
      <c r="A1011" s="101">
        <v>5</v>
      </c>
      <c r="B1011" s="31" t="s">
        <v>926</v>
      </c>
      <c r="C1011" s="24"/>
      <c r="D1011" s="162"/>
      <c r="E1011" s="23"/>
      <c r="F1011" s="23"/>
    </row>
    <row r="1012" spans="1:6">
      <c r="A1012" s="101">
        <v>1</v>
      </c>
      <c r="B1012" s="31" t="s">
        <v>927</v>
      </c>
      <c r="C1012" s="24"/>
      <c r="D1012" s="162"/>
      <c r="E1012" s="23"/>
      <c r="F1012" s="23"/>
    </row>
    <row r="1013" spans="1:6">
      <c r="A1013" s="100" t="s">
        <v>928</v>
      </c>
      <c r="B1013" s="30" t="s">
        <v>134</v>
      </c>
      <c r="C1013" s="24">
        <v>37518</v>
      </c>
      <c r="D1013" s="162">
        <f>C1013*1.04</f>
        <v>39018.720000000001</v>
      </c>
      <c r="E1013" s="23">
        <v>39799.094400000002</v>
      </c>
      <c r="F1013" s="23">
        <v>40595.076288000004</v>
      </c>
    </row>
    <row r="1014" spans="1:6">
      <c r="A1014" s="100" t="s">
        <v>929</v>
      </c>
      <c r="B1014" s="30" t="s">
        <v>136</v>
      </c>
      <c r="C1014" s="24">
        <v>21279</v>
      </c>
      <c r="D1014" s="162">
        <f t="shared" ref="D1014:D1036" si="50">C1014*1.04</f>
        <v>22130.16</v>
      </c>
      <c r="E1014" s="23">
        <v>22572.763200000001</v>
      </c>
      <c r="F1014" s="23">
        <v>23024.218464000001</v>
      </c>
    </row>
    <row r="1015" spans="1:6">
      <c r="A1015" s="100" t="s">
        <v>930</v>
      </c>
      <c r="B1015" s="30" t="s">
        <v>100</v>
      </c>
      <c r="C1015" s="24">
        <v>559971</v>
      </c>
      <c r="D1015" s="162">
        <f t="shared" si="50"/>
        <v>582369.84</v>
      </c>
      <c r="E1015" s="23">
        <v>594017.23679999996</v>
      </c>
      <c r="F1015" s="23">
        <v>605897.58153600001</v>
      </c>
    </row>
    <row r="1016" spans="1:6">
      <c r="A1016" s="100" t="s">
        <v>931</v>
      </c>
      <c r="B1016" s="30" t="s">
        <v>102</v>
      </c>
      <c r="C1016" s="24">
        <v>30798</v>
      </c>
      <c r="D1016" s="162">
        <f t="shared" si="50"/>
        <v>32029.920000000002</v>
      </c>
      <c r="E1016" s="23">
        <v>32670.518400000001</v>
      </c>
      <c r="F1016" s="23">
        <v>33323.928767999998</v>
      </c>
    </row>
    <row r="1017" spans="1:6">
      <c r="A1017" s="100" t="s">
        <v>932</v>
      </c>
      <c r="B1017" s="30" t="s">
        <v>142</v>
      </c>
      <c r="C1017" s="24">
        <v>2240</v>
      </c>
      <c r="D1017" s="162">
        <f t="shared" si="50"/>
        <v>2329.6</v>
      </c>
      <c r="E1017" s="23">
        <v>2376.192</v>
      </c>
      <c r="F1017" s="23">
        <v>2423.7158399999998</v>
      </c>
    </row>
    <row r="1018" spans="1:6">
      <c r="A1018" s="100" t="s">
        <v>933</v>
      </c>
      <c r="B1018" s="30" t="s">
        <v>104</v>
      </c>
      <c r="C1018" s="24">
        <v>839956</v>
      </c>
      <c r="D1018" s="162">
        <f t="shared" si="50"/>
        <v>873554.24</v>
      </c>
      <c r="E1018" s="23">
        <v>891025.32480000006</v>
      </c>
      <c r="F1018" s="23">
        <v>908845.83129600005</v>
      </c>
    </row>
    <row r="1019" spans="1:6">
      <c r="A1019" s="100" t="s">
        <v>934</v>
      </c>
      <c r="B1019" s="30" t="s">
        <v>106</v>
      </c>
      <c r="C1019" s="24">
        <v>1399927</v>
      </c>
      <c r="D1019" s="162">
        <f t="shared" si="50"/>
        <v>1455924.08</v>
      </c>
      <c r="E1019" s="23">
        <v>1485042.5616000001</v>
      </c>
      <c r="F1019" s="23">
        <v>1514743.4128320001</v>
      </c>
    </row>
    <row r="1020" spans="1:6">
      <c r="A1020" s="100" t="s">
        <v>935</v>
      </c>
      <c r="B1020" s="30" t="s">
        <v>401</v>
      </c>
      <c r="C1020" s="24">
        <v>1119942</v>
      </c>
      <c r="D1020" s="162">
        <f t="shared" si="50"/>
        <v>1164739.68</v>
      </c>
      <c r="E1020" s="23">
        <v>1188034.4735999999</v>
      </c>
      <c r="F1020" s="23">
        <v>1211795.163072</v>
      </c>
    </row>
    <row r="1021" spans="1:6">
      <c r="A1021" s="100" t="s">
        <v>936</v>
      </c>
      <c r="B1021" s="30" t="s">
        <v>194</v>
      </c>
      <c r="C1021" s="24">
        <v>30798</v>
      </c>
      <c r="D1021" s="162">
        <f t="shared" si="50"/>
        <v>32029.920000000002</v>
      </c>
      <c r="E1021" s="23">
        <v>32670.518400000001</v>
      </c>
      <c r="F1021" s="23">
        <v>33323.928767999998</v>
      </c>
    </row>
    <row r="1022" spans="1:6">
      <c r="A1022" s="100" t="s">
        <v>937</v>
      </c>
      <c r="B1022" s="30" t="s">
        <v>405</v>
      </c>
      <c r="C1022" s="24">
        <v>839956</v>
      </c>
      <c r="D1022" s="162">
        <f t="shared" si="50"/>
        <v>873554.24</v>
      </c>
      <c r="E1022" s="23">
        <v>891025.32480000006</v>
      </c>
      <c r="F1022" s="23">
        <v>908845.83129600005</v>
      </c>
    </row>
    <row r="1023" spans="1:6">
      <c r="A1023" s="100" t="s">
        <v>938</v>
      </c>
      <c r="B1023" s="30" t="s">
        <v>206</v>
      </c>
      <c r="C1023" s="24">
        <v>279985</v>
      </c>
      <c r="D1023" s="162">
        <f t="shared" si="50"/>
        <v>291184.40000000002</v>
      </c>
      <c r="E1023" s="23">
        <v>297008.08800000005</v>
      </c>
      <c r="F1023" s="23">
        <v>302948.24976000004</v>
      </c>
    </row>
    <row r="1024" spans="1:6">
      <c r="A1024" s="100" t="s">
        <v>939</v>
      </c>
      <c r="B1024" s="30" t="s">
        <v>439</v>
      </c>
      <c r="C1024" s="24">
        <v>950351</v>
      </c>
      <c r="D1024" s="162">
        <f t="shared" si="50"/>
        <v>988365.04</v>
      </c>
      <c r="E1024" s="23">
        <v>1008132.3408</v>
      </c>
      <c r="F1024" s="23">
        <v>1028294.987616</v>
      </c>
    </row>
    <row r="1025" spans="1:6">
      <c r="A1025" s="100" t="s">
        <v>940</v>
      </c>
      <c r="B1025" s="30" t="s">
        <v>150</v>
      </c>
      <c r="C1025" s="24">
        <v>363981</v>
      </c>
      <c r="D1025" s="162">
        <f t="shared" si="50"/>
        <v>378540.24</v>
      </c>
      <c r="E1025" s="23">
        <v>386111.04479999997</v>
      </c>
      <c r="F1025" s="23">
        <v>393833.26569599996</v>
      </c>
    </row>
    <row r="1026" spans="1:6">
      <c r="A1026" s="100" t="s">
        <v>941</v>
      </c>
      <c r="B1026" s="30" t="s">
        <v>119</v>
      </c>
      <c r="C1026" s="24">
        <v>447977</v>
      </c>
      <c r="D1026" s="162">
        <f t="shared" si="50"/>
        <v>465896.08</v>
      </c>
      <c r="E1026" s="23">
        <v>475214.00160000002</v>
      </c>
      <c r="F1026" s="23">
        <v>484718.281632</v>
      </c>
    </row>
    <row r="1027" spans="1:6">
      <c r="A1027" s="100" t="s">
        <v>942</v>
      </c>
      <c r="B1027" s="30" t="s">
        <v>897</v>
      </c>
      <c r="C1027" s="24">
        <v>819943</v>
      </c>
      <c r="D1027" s="162">
        <f t="shared" si="50"/>
        <v>852740.72</v>
      </c>
      <c r="E1027" s="23">
        <v>869795.5344</v>
      </c>
      <c r="F1027" s="23">
        <v>887191.44508800004</v>
      </c>
    </row>
    <row r="1028" spans="1:6" ht="31">
      <c r="A1028" s="100" t="s">
        <v>943</v>
      </c>
      <c r="B1028" s="30" t="s">
        <v>409</v>
      </c>
      <c r="C1028" s="24">
        <v>43118</v>
      </c>
      <c r="D1028" s="162">
        <f t="shared" si="50"/>
        <v>44842.720000000001</v>
      </c>
      <c r="E1028" s="23">
        <v>45739.574400000005</v>
      </c>
      <c r="F1028" s="23">
        <v>46654.365888000008</v>
      </c>
    </row>
    <row r="1029" spans="1:6">
      <c r="A1029" s="100" t="s">
        <v>944</v>
      </c>
      <c r="B1029" s="30" t="s">
        <v>257</v>
      </c>
      <c r="C1029" s="24">
        <v>279985</v>
      </c>
      <c r="D1029" s="162">
        <f t="shared" si="50"/>
        <v>291184.40000000002</v>
      </c>
      <c r="E1029" s="23">
        <v>297008.08800000005</v>
      </c>
      <c r="F1029" s="23">
        <v>302948.24976000004</v>
      </c>
    </row>
    <row r="1030" spans="1:6">
      <c r="A1030" s="100" t="s">
        <v>945</v>
      </c>
      <c r="B1030" s="30" t="s">
        <v>259</v>
      </c>
      <c r="C1030" s="24">
        <v>279985</v>
      </c>
      <c r="D1030" s="162">
        <f t="shared" si="50"/>
        <v>291184.40000000002</v>
      </c>
      <c r="E1030" s="23">
        <v>297008.08800000005</v>
      </c>
      <c r="F1030" s="23">
        <v>302948.24976000004</v>
      </c>
    </row>
    <row r="1031" spans="1:6">
      <c r="A1031" s="100" t="s">
        <v>946</v>
      </c>
      <c r="B1031" s="30" t="s">
        <v>261</v>
      </c>
      <c r="C1031" s="24">
        <v>307984</v>
      </c>
      <c r="D1031" s="162">
        <f t="shared" si="50"/>
        <v>320303.35999999999</v>
      </c>
      <c r="E1031" s="23">
        <v>326709.42719999998</v>
      </c>
      <c r="F1031" s="23">
        <v>333243.61574400001</v>
      </c>
    </row>
    <row r="1032" spans="1:6">
      <c r="A1032" s="100" t="s">
        <v>947</v>
      </c>
      <c r="B1032" s="30" t="s">
        <v>282</v>
      </c>
      <c r="C1032" s="24">
        <v>279985</v>
      </c>
      <c r="D1032" s="162">
        <f t="shared" si="50"/>
        <v>291184.40000000002</v>
      </c>
      <c r="E1032" s="23">
        <v>297008.08800000005</v>
      </c>
      <c r="F1032" s="23">
        <v>302948.24976000004</v>
      </c>
    </row>
    <row r="1033" spans="1:6">
      <c r="A1033" s="100" t="s">
        <v>948</v>
      </c>
      <c r="B1033" s="30" t="s">
        <v>288</v>
      </c>
      <c r="C1033" s="24">
        <v>279985</v>
      </c>
      <c r="D1033" s="162">
        <f t="shared" si="50"/>
        <v>291184.40000000002</v>
      </c>
      <c r="E1033" s="23">
        <v>297008.08800000005</v>
      </c>
      <c r="F1033" s="23">
        <v>302948.24976000004</v>
      </c>
    </row>
    <row r="1034" spans="1:6">
      <c r="A1034" s="100" t="s">
        <v>949</v>
      </c>
      <c r="B1034" s="30" t="s">
        <v>416</v>
      </c>
      <c r="C1034" s="24">
        <v>419978</v>
      </c>
      <c r="D1034" s="162">
        <f t="shared" si="50"/>
        <v>436777.12</v>
      </c>
      <c r="E1034" s="23">
        <v>445512.66240000003</v>
      </c>
      <c r="F1034" s="23">
        <v>454422.91564800002</v>
      </c>
    </row>
    <row r="1035" spans="1:6">
      <c r="A1035" s="100" t="s">
        <v>950</v>
      </c>
      <c r="B1035" s="30" t="s">
        <v>294</v>
      </c>
      <c r="C1035" s="24">
        <v>279986</v>
      </c>
      <c r="D1035" s="162">
        <f t="shared" si="50"/>
        <v>291185.44</v>
      </c>
      <c r="E1035" s="23">
        <v>297009.14880000002</v>
      </c>
      <c r="F1035" s="23">
        <v>302949.33177600004</v>
      </c>
    </row>
    <row r="1036" spans="1:6">
      <c r="A1036" s="100" t="s">
        <v>951</v>
      </c>
      <c r="B1036" s="30" t="s">
        <v>296</v>
      </c>
      <c r="C1036" s="24">
        <v>251987</v>
      </c>
      <c r="D1036" s="162">
        <f t="shared" si="50"/>
        <v>262066.48</v>
      </c>
      <c r="E1036" s="23">
        <v>267307.80960000004</v>
      </c>
      <c r="F1036" s="23">
        <v>272653.96579200006</v>
      </c>
    </row>
    <row r="1037" spans="1:6">
      <c r="A1037" s="101" t="s">
        <v>128</v>
      </c>
      <c r="B1037" s="31"/>
      <c r="C1037" s="33">
        <f t="shared" ref="C1037:F1037" si="51">SUM(C1013:C1036)</f>
        <v>10167615</v>
      </c>
      <c r="D1037" s="163">
        <f t="shared" si="51"/>
        <v>10574319.6</v>
      </c>
      <c r="E1037" s="32">
        <f t="shared" si="51"/>
        <v>10785805.992000002</v>
      </c>
      <c r="F1037" s="32">
        <f t="shared" si="51"/>
        <v>11001522.11184</v>
      </c>
    </row>
    <row r="1038" spans="1:6">
      <c r="A1038" s="101" t="s">
        <v>333</v>
      </c>
      <c r="B1038" s="31"/>
      <c r="C1038" s="33">
        <f t="shared" ref="C1038:D1039" si="52">C1037</f>
        <v>10167615</v>
      </c>
      <c r="D1038" s="163">
        <f t="shared" si="52"/>
        <v>10574319.6</v>
      </c>
      <c r="E1038" s="32">
        <f>E1037</f>
        <v>10785805.992000002</v>
      </c>
      <c r="F1038" s="32">
        <f>F1037</f>
        <v>11001522.11184</v>
      </c>
    </row>
    <row r="1039" spans="1:6">
      <c r="A1039" s="112" t="s">
        <v>334</v>
      </c>
      <c r="B1039" s="113"/>
      <c r="C1039" s="33">
        <f t="shared" si="52"/>
        <v>10167615</v>
      </c>
      <c r="D1039" s="163">
        <f t="shared" si="52"/>
        <v>10574319.6</v>
      </c>
      <c r="E1039" s="86">
        <f>E1038</f>
        <v>10785805.992000002</v>
      </c>
      <c r="F1039" s="86">
        <f>F1038</f>
        <v>11001522.11184</v>
      </c>
    </row>
    <row r="1040" spans="1:6">
      <c r="A1040" s="101">
        <v>6</v>
      </c>
      <c r="B1040" s="31" t="s">
        <v>952</v>
      </c>
      <c r="C1040" s="24"/>
      <c r="D1040" s="162"/>
      <c r="E1040" s="23"/>
      <c r="F1040" s="23"/>
    </row>
    <row r="1041" spans="1:6">
      <c r="A1041" s="101">
        <v>1</v>
      </c>
      <c r="B1041" s="31" t="s">
        <v>953</v>
      </c>
      <c r="C1041" s="24"/>
      <c r="D1041" s="162"/>
      <c r="E1041" s="23"/>
      <c r="F1041" s="23"/>
    </row>
    <row r="1042" spans="1:6">
      <c r="A1042" s="100" t="s">
        <v>954</v>
      </c>
      <c r="B1042" s="30" t="s">
        <v>134</v>
      </c>
      <c r="C1042" s="24">
        <v>100000</v>
      </c>
      <c r="D1042" s="162">
        <f>C1042*1.04</f>
        <v>104000</v>
      </c>
      <c r="E1042" s="23">
        <v>106080</v>
      </c>
      <c r="F1042" s="23">
        <v>108201.60000000001</v>
      </c>
    </row>
    <row r="1043" spans="1:6">
      <c r="A1043" s="100" t="s">
        <v>955</v>
      </c>
      <c r="B1043" s="30" t="s">
        <v>136</v>
      </c>
      <c r="C1043" s="24">
        <v>50000</v>
      </c>
      <c r="D1043" s="162">
        <f t="shared" ref="D1043:D1063" si="53">C1043*1.04</f>
        <v>52000</v>
      </c>
      <c r="E1043" s="23">
        <v>53040</v>
      </c>
      <c r="F1043" s="23">
        <v>54100.800000000003</v>
      </c>
    </row>
    <row r="1044" spans="1:6">
      <c r="A1044" s="100" t="s">
        <v>956</v>
      </c>
      <c r="B1044" s="30" t="s">
        <v>397</v>
      </c>
      <c r="C1044" s="24">
        <v>216799</v>
      </c>
      <c r="D1044" s="162">
        <f t="shared" si="53"/>
        <v>225470.96000000002</v>
      </c>
      <c r="E1044" s="23">
        <v>229980.37920000002</v>
      </c>
      <c r="F1044" s="23">
        <v>234579.98678400004</v>
      </c>
    </row>
    <row r="1045" spans="1:6">
      <c r="A1045" s="100" t="s">
        <v>957</v>
      </c>
      <c r="B1045" s="30" t="s">
        <v>100</v>
      </c>
      <c r="C1045" s="24">
        <v>83996</v>
      </c>
      <c r="D1045" s="162">
        <f t="shared" si="53"/>
        <v>87355.839999999997</v>
      </c>
      <c r="E1045" s="23">
        <v>89102.9568</v>
      </c>
      <c r="F1045" s="23">
        <v>90885.015935999996</v>
      </c>
    </row>
    <row r="1046" spans="1:6">
      <c r="A1046" s="100" t="s">
        <v>958</v>
      </c>
      <c r="B1046" s="30" t="s">
        <v>102</v>
      </c>
      <c r="C1046" s="24">
        <v>127999</v>
      </c>
      <c r="D1046" s="162">
        <f t="shared" si="53"/>
        <v>133118.96</v>
      </c>
      <c r="E1046" s="23">
        <v>135781.33919999999</v>
      </c>
      <c r="F1046" s="23">
        <v>138496.96598399998</v>
      </c>
    </row>
    <row r="1047" spans="1:6">
      <c r="A1047" s="100" t="s">
        <v>959</v>
      </c>
      <c r="B1047" s="30" t="s">
        <v>142</v>
      </c>
      <c r="C1047" s="24">
        <v>511199</v>
      </c>
      <c r="D1047" s="162">
        <f t="shared" si="53"/>
        <v>531646.96</v>
      </c>
      <c r="E1047" s="23">
        <v>542279.89919999999</v>
      </c>
      <c r="F1047" s="23">
        <v>553125.49718399998</v>
      </c>
    </row>
    <row r="1048" spans="1:6">
      <c r="A1048" s="100" t="s">
        <v>960</v>
      </c>
      <c r="B1048" s="30" t="s">
        <v>104</v>
      </c>
      <c r="C1048" s="24">
        <v>491816</v>
      </c>
      <c r="D1048" s="162">
        <f t="shared" si="53"/>
        <v>511488.64</v>
      </c>
      <c r="E1048" s="23">
        <v>521718.41280000005</v>
      </c>
      <c r="F1048" s="23">
        <v>532152.78105600004</v>
      </c>
    </row>
    <row r="1049" spans="1:6">
      <c r="A1049" s="100" t="s">
        <v>961</v>
      </c>
      <c r="B1049" s="30" t="s">
        <v>106</v>
      </c>
      <c r="C1049" s="24">
        <v>363981</v>
      </c>
      <c r="D1049" s="162">
        <f t="shared" si="53"/>
        <v>378540.24</v>
      </c>
      <c r="E1049" s="23">
        <v>386111.04479999997</v>
      </c>
      <c r="F1049" s="23">
        <v>393833.26569599996</v>
      </c>
    </row>
    <row r="1050" spans="1:6">
      <c r="A1050" s="100" t="s">
        <v>962</v>
      </c>
      <c r="B1050" s="30" t="s">
        <v>401</v>
      </c>
      <c r="C1050" s="24">
        <v>1000000</v>
      </c>
      <c r="D1050" s="162">
        <f t="shared" si="53"/>
        <v>1040000</v>
      </c>
      <c r="E1050" s="23">
        <v>1060800</v>
      </c>
      <c r="F1050" s="23">
        <v>1082016</v>
      </c>
    </row>
    <row r="1051" spans="1:6">
      <c r="A1051" s="100" t="s">
        <v>963</v>
      </c>
      <c r="B1051" s="30" t="s">
        <v>194</v>
      </c>
      <c r="C1051" s="24">
        <v>183996</v>
      </c>
      <c r="D1051" s="162">
        <f t="shared" si="53"/>
        <v>191355.84</v>
      </c>
      <c r="E1051" s="23">
        <v>195182.95679999999</v>
      </c>
      <c r="F1051" s="23">
        <v>199086.61593599999</v>
      </c>
    </row>
    <row r="1052" spans="1:6">
      <c r="A1052" s="100" t="s">
        <v>964</v>
      </c>
      <c r="B1052" s="30" t="s">
        <v>405</v>
      </c>
      <c r="C1052" s="24">
        <v>283996</v>
      </c>
      <c r="D1052" s="162">
        <f t="shared" si="53"/>
        <v>295355.84000000003</v>
      </c>
      <c r="E1052" s="23">
        <v>301262.95680000004</v>
      </c>
      <c r="F1052" s="23">
        <v>307288.21593600005</v>
      </c>
    </row>
    <row r="1053" spans="1:6">
      <c r="A1053" s="100" t="s">
        <v>965</v>
      </c>
      <c r="B1053" s="30" t="s">
        <v>206</v>
      </c>
      <c r="C1053" s="24">
        <v>307987</v>
      </c>
      <c r="D1053" s="162">
        <f t="shared" si="53"/>
        <v>320306.48000000004</v>
      </c>
      <c r="E1053" s="23">
        <v>326712.60960000003</v>
      </c>
      <c r="F1053" s="23">
        <v>333246.86179200001</v>
      </c>
    </row>
    <row r="1054" spans="1:6">
      <c r="A1054" s="100" t="s">
        <v>966</v>
      </c>
      <c r="B1054" s="30" t="s">
        <v>232</v>
      </c>
      <c r="C1054" s="24">
        <v>1671965</v>
      </c>
      <c r="D1054" s="162">
        <f t="shared" si="53"/>
        <v>1738843.6</v>
      </c>
      <c r="E1054" s="23">
        <v>1773620.4720000001</v>
      </c>
      <c r="F1054" s="23">
        <v>1809092.8814400001</v>
      </c>
    </row>
    <row r="1055" spans="1:6">
      <c r="A1055" s="100" t="s">
        <v>967</v>
      </c>
      <c r="B1055" s="30" t="s">
        <v>150</v>
      </c>
      <c r="C1055" s="24">
        <v>1555997</v>
      </c>
      <c r="D1055" s="162">
        <f t="shared" si="53"/>
        <v>1618236.8800000001</v>
      </c>
      <c r="E1055" s="23">
        <v>1650601.6176000002</v>
      </c>
      <c r="F1055" s="23">
        <v>1683613.6499520002</v>
      </c>
    </row>
    <row r="1056" spans="1:6">
      <c r="A1056" s="100" t="s">
        <v>968</v>
      </c>
      <c r="B1056" s="30" t="s">
        <v>119</v>
      </c>
      <c r="C1056" s="24">
        <v>1111994</v>
      </c>
      <c r="D1056" s="162">
        <f t="shared" si="53"/>
        <v>1156473.76</v>
      </c>
      <c r="E1056" s="23">
        <v>1179603.2352</v>
      </c>
      <c r="F1056" s="23">
        <v>1203195.299904</v>
      </c>
    </row>
    <row r="1057" spans="1:6" ht="31">
      <c r="A1057" s="100" t="s">
        <v>969</v>
      </c>
      <c r="B1057" s="30" t="s">
        <v>409</v>
      </c>
      <c r="C1057" s="24">
        <v>1888006</v>
      </c>
      <c r="D1057" s="162">
        <f t="shared" si="53"/>
        <v>1963526.24</v>
      </c>
      <c r="E1057" s="23">
        <v>2002796.7648</v>
      </c>
      <c r="F1057" s="23">
        <v>2042852.700096</v>
      </c>
    </row>
    <row r="1058" spans="1:6">
      <c r="A1058" s="100" t="s">
        <v>970</v>
      </c>
      <c r="B1058" s="30" t="s">
        <v>257</v>
      </c>
      <c r="C1058" s="24">
        <v>189595</v>
      </c>
      <c r="D1058" s="162">
        <f t="shared" si="53"/>
        <v>197178.80000000002</v>
      </c>
      <c r="E1058" s="23">
        <v>201122.37600000002</v>
      </c>
      <c r="F1058" s="23">
        <v>205144.82352000003</v>
      </c>
    </row>
    <row r="1059" spans="1:6">
      <c r="A1059" s="100" t="s">
        <v>971</v>
      </c>
      <c r="B1059" s="30" t="s">
        <v>276</v>
      </c>
      <c r="C1059" s="24">
        <v>1167197</v>
      </c>
      <c r="D1059" s="162">
        <v>0</v>
      </c>
      <c r="E1059" s="23">
        <v>0</v>
      </c>
      <c r="F1059" s="23">
        <v>0</v>
      </c>
    </row>
    <row r="1060" spans="1:6">
      <c r="A1060" s="100" t="s">
        <v>972</v>
      </c>
      <c r="B1060" s="30" t="s">
        <v>973</v>
      </c>
      <c r="C1060" s="24">
        <v>9884951</v>
      </c>
      <c r="D1060" s="162">
        <f t="shared" si="53"/>
        <v>10280349.040000001</v>
      </c>
      <c r="E1060" s="23">
        <v>10485956.020800002</v>
      </c>
      <c r="F1060" s="23">
        <v>10695675.141216002</v>
      </c>
    </row>
    <row r="1061" spans="1:6">
      <c r="A1061" s="100" t="s">
        <v>974</v>
      </c>
      <c r="B1061" s="30" t="s">
        <v>416</v>
      </c>
      <c r="C1061" s="24">
        <v>1183996</v>
      </c>
      <c r="D1061" s="162">
        <f t="shared" si="53"/>
        <v>1231355.8400000001</v>
      </c>
      <c r="E1061" s="23">
        <v>1255982.9568</v>
      </c>
      <c r="F1061" s="23">
        <v>1281102.6159360001</v>
      </c>
    </row>
    <row r="1062" spans="1:6">
      <c r="A1062" s="100" t="s">
        <v>975</v>
      </c>
      <c r="B1062" s="30" t="s">
        <v>294</v>
      </c>
      <c r="C1062" s="24">
        <v>2111994</v>
      </c>
      <c r="D1062" s="162">
        <f t="shared" si="53"/>
        <v>2196473.7600000002</v>
      </c>
      <c r="E1062" s="23">
        <v>2240403.2352000005</v>
      </c>
      <c r="F1062" s="23">
        <v>2285211.2999040005</v>
      </c>
    </row>
    <row r="1063" spans="1:6">
      <c r="A1063" s="100" t="s">
        <v>976</v>
      </c>
      <c r="B1063" s="30" t="s">
        <v>296</v>
      </c>
      <c r="C1063" s="24">
        <v>1183996</v>
      </c>
      <c r="D1063" s="162">
        <f t="shared" si="53"/>
        <v>1231355.8400000001</v>
      </c>
      <c r="E1063" s="23">
        <v>1255982.9568</v>
      </c>
      <c r="F1063" s="23">
        <v>1281102.6159360001</v>
      </c>
    </row>
    <row r="1064" spans="1:6">
      <c r="A1064" s="101" t="s">
        <v>128</v>
      </c>
      <c r="B1064" s="31"/>
      <c r="C1064" s="33">
        <f t="shared" ref="C1064:F1064" si="54">SUM(C1042:C1063)</f>
        <v>25671460</v>
      </c>
      <c r="D1064" s="163">
        <f t="shared" si="54"/>
        <v>25484433.52</v>
      </c>
      <c r="E1064" s="32">
        <f t="shared" si="54"/>
        <v>25994122.190400001</v>
      </c>
      <c r="F1064" s="32">
        <f t="shared" si="54"/>
        <v>26514004.634208001</v>
      </c>
    </row>
    <row r="1065" spans="1:6">
      <c r="A1065" s="101" t="s">
        <v>352</v>
      </c>
      <c r="B1065" s="31"/>
      <c r="C1065" s="33">
        <f t="shared" ref="C1065:D1066" si="55">C1064</f>
        <v>25671460</v>
      </c>
      <c r="D1065" s="163">
        <f t="shared" si="55"/>
        <v>25484433.52</v>
      </c>
      <c r="E1065" s="32">
        <f>E1064</f>
        <v>25994122.190400001</v>
      </c>
      <c r="F1065" s="32">
        <f>F1064</f>
        <v>26514004.634208001</v>
      </c>
    </row>
    <row r="1066" spans="1:6">
      <c r="A1066" s="112" t="s">
        <v>353</v>
      </c>
      <c r="B1066" s="113"/>
      <c r="C1066" s="33">
        <f t="shared" si="55"/>
        <v>25671460</v>
      </c>
      <c r="D1066" s="163">
        <f t="shared" si="55"/>
        <v>25484433.52</v>
      </c>
      <c r="E1066" s="86">
        <f>E1065</f>
        <v>25994122.190400001</v>
      </c>
      <c r="F1066" s="86">
        <f>F1065</f>
        <v>26514004.634208001</v>
      </c>
    </row>
    <row r="1067" spans="1:6">
      <c r="A1067" s="110" t="s">
        <v>977</v>
      </c>
      <c r="B1067" s="111"/>
      <c r="C1067" s="33">
        <f t="shared" ref="C1067:F1067" si="56">C1066+C1039+C1010+C978+C952</f>
        <v>1136156217.9125531</v>
      </c>
      <c r="D1067" s="163">
        <f t="shared" si="56"/>
        <v>1006376114.8068595</v>
      </c>
      <c r="E1067" s="99">
        <f t="shared" si="56"/>
        <v>1012771837.4224</v>
      </c>
      <c r="F1067" s="99">
        <f t="shared" si="56"/>
        <v>1019137074.1708479</v>
      </c>
    </row>
    <row r="1068" spans="1:6" ht="46.5">
      <c r="A1068" s="101" t="s">
        <v>978</v>
      </c>
      <c r="B1068" s="31"/>
      <c r="C1068" s="24"/>
      <c r="D1068" s="162"/>
      <c r="E1068" s="23"/>
      <c r="F1068" s="23"/>
    </row>
    <row r="1069" spans="1:6">
      <c r="A1069" s="101" t="s">
        <v>733</v>
      </c>
      <c r="B1069" s="31"/>
      <c r="C1069" s="24"/>
      <c r="D1069" s="162"/>
      <c r="E1069" s="23"/>
      <c r="F1069" s="23"/>
    </row>
    <row r="1070" spans="1:6">
      <c r="A1070" s="101" t="s">
        <v>420</v>
      </c>
      <c r="B1070" s="31" t="s">
        <v>421</v>
      </c>
      <c r="C1070" s="24"/>
      <c r="D1070" s="162"/>
      <c r="E1070" s="23"/>
      <c r="F1070" s="23"/>
    </row>
    <row r="1071" spans="1:6">
      <c r="A1071" s="101">
        <v>1</v>
      </c>
      <c r="B1071" s="31" t="s">
        <v>979</v>
      </c>
      <c r="C1071" s="24"/>
      <c r="D1071" s="162"/>
      <c r="E1071" s="23"/>
      <c r="F1071" s="23"/>
    </row>
    <row r="1072" spans="1:6">
      <c r="A1072" s="101">
        <v>1</v>
      </c>
      <c r="B1072" s="31" t="s">
        <v>980</v>
      </c>
      <c r="C1072" s="24"/>
      <c r="D1072" s="162"/>
      <c r="E1072" s="23"/>
      <c r="F1072" s="23"/>
    </row>
    <row r="1073" spans="1:6">
      <c r="A1073" s="100" t="s">
        <v>981</v>
      </c>
      <c r="B1073" s="30" t="s">
        <v>548</v>
      </c>
      <c r="C1073" s="24">
        <v>98589316</v>
      </c>
      <c r="D1073" s="162">
        <v>101546995.48</v>
      </c>
      <c r="E1073" s="23">
        <v>106613105.25997598</v>
      </c>
      <c r="F1073" s="23">
        <v>109811498.41777527</v>
      </c>
    </row>
    <row r="1074" spans="1:6">
      <c r="A1074" s="100" t="s">
        <v>982</v>
      </c>
      <c r="B1074" s="30" t="s">
        <v>159</v>
      </c>
      <c r="C1074" s="24">
        <v>32195328</v>
      </c>
      <c r="D1074" s="162">
        <v>23161187.84</v>
      </c>
      <c r="E1074" s="23">
        <v>23856023.475200001</v>
      </c>
      <c r="F1074" s="23">
        <v>24571704.179456003</v>
      </c>
    </row>
    <row r="1075" spans="1:6">
      <c r="A1075" s="100" t="s">
        <v>854</v>
      </c>
      <c r="B1075" s="30" t="s">
        <v>96</v>
      </c>
      <c r="C1075" s="24">
        <v>7737360</v>
      </c>
      <c r="D1075" s="162">
        <v>7969480.7999999998</v>
      </c>
      <c r="E1075" s="23">
        <v>8208565.2240000004</v>
      </c>
      <c r="F1075" s="23">
        <v>8454822.1807200015</v>
      </c>
    </row>
    <row r="1076" spans="1:6">
      <c r="A1076" s="100" t="s">
        <v>1807</v>
      </c>
      <c r="B1076" s="30" t="s">
        <v>172</v>
      </c>
      <c r="C1076" s="24">
        <v>5674818.8355</v>
      </c>
      <c r="D1076" s="162">
        <v>5845063.4005650003</v>
      </c>
      <c r="E1076" s="23">
        <v>6020415.3025819501</v>
      </c>
      <c r="F1076" s="23">
        <v>6201027.7616594089</v>
      </c>
    </row>
    <row r="1077" spans="1:6">
      <c r="A1077" s="100" t="s">
        <v>1805</v>
      </c>
      <c r="B1077" s="30" t="s">
        <v>1716</v>
      </c>
      <c r="C1077" s="24">
        <v>1804560</v>
      </c>
      <c r="D1077" s="162">
        <v>1858696.8</v>
      </c>
      <c r="E1077" s="23">
        <v>1914457.7040000001</v>
      </c>
      <c r="F1077" s="23">
        <v>1971891.4351200003</v>
      </c>
    </row>
    <row r="1078" spans="1:6">
      <c r="A1078" s="100" t="s">
        <v>983</v>
      </c>
      <c r="B1078" s="30" t="s">
        <v>553</v>
      </c>
      <c r="C1078" s="24">
        <v>14178100.379999999</v>
      </c>
      <c r="D1078" s="162">
        <v>7603443.3914000001</v>
      </c>
      <c r="E1078" s="23">
        <v>7831546.6931420006</v>
      </c>
      <c r="F1078" s="23">
        <v>8066493.0939362608</v>
      </c>
    </row>
    <row r="1079" spans="1:6">
      <c r="A1079" s="100" t="s">
        <v>984</v>
      </c>
      <c r="B1079" s="30" t="s">
        <v>134</v>
      </c>
      <c r="C1079" s="24">
        <v>5457792</v>
      </c>
      <c r="D1079" s="162">
        <v>5596030.9400000004</v>
      </c>
      <c r="E1079" s="23">
        <v>5763911.8682000004</v>
      </c>
      <c r="F1079" s="23">
        <v>5936829.2242460009</v>
      </c>
    </row>
    <row r="1080" spans="1:6">
      <c r="A1080" s="100" t="s">
        <v>985</v>
      </c>
      <c r="B1080" s="30" t="s">
        <v>136</v>
      </c>
      <c r="C1080" s="24">
        <v>2921991</v>
      </c>
      <c r="D1080" s="162">
        <v>4996001.75</v>
      </c>
      <c r="E1080" s="23">
        <v>5145881.8025000002</v>
      </c>
      <c r="F1080" s="23">
        <v>5300258.2565750005</v>
      </c>
    </row>
    <row r="1081" spans="1:6">
      <c r="A1081" s="100" t="s">
        <v>986</v>
      </c>
      <c r="B1081" s="30" t="s">
        <v>100</v>
      </c>
      <c r="C1081" s="24">
        <v>779198</v>
      </c>
      <c r="D1081" s="162">
        <v>798933.8</v>
      </c>
      <c r="E1081" s="23">
        <v>822901.81400000001</v>
      </c>
      <c r="F1081" s="23">
        <v>847588.86842000007</v>
      </c>
    </row>
    <row r="1082" spans="1:6">
      <c r="A1082" s="100" t="s">
        <v>987</v>
      </c>
      <c r="B1082" s="30" t="s">
        <v>142</v>
      </c>
      <c r="C1082" s="24">
        <v>97400</v>
      </c>
      <c r="D1082" s="162">
        <v>99866.73</v>
      </c>
      <c r="E1082" s="23">
        <v>102862.7319</v>
      </c>
      <c r="F1082" s="23">
        <v>105948.613857</v>
      </c>
    </row>
    <row r="1083" spans="1:6">
      <c r="A1083" s="100" t="s">
        <v>988</v>
      </c>
      <c r="B1083" s="30" t="s">
        <v>104</v>
      </c>
      <c r="C1083" s="24">
        <v>486999</v>
      </c>
      <c r="D1083" s="162">
        <v>1599333.63</v>
      </c>
      <c r="E1083" s="23">
        <v>1647313.6388999999</v>
      </c>
      <c r="F1083" s="23">
        <v>1696733.048067</v>
      </c>
    </row>
    <row r="1084" spans="1:6">
      <c r="A1084" s="100" t="s">
        <v>989</v>
      </c>
      <c r="B1084" s="30" t="s">
        <v>106</v>
      </c>
      <c r="C1084" s="24">
        <v>1460996</v>
      </c>
      <c r="D1084" s="162">
        <v>2498000.88</v>
      </c>
      <c r="E1084" s="23">
        <v>2572940.9063999997</v>
      </c>
      <c r="F1084" s="23">
        <v>2650129.1335919998</v>
      </c>
    </row>
    <row r="1085" spans="1:6">
      <c r="A1085" s="100" t="s">
        <v>990</v>
      </c>
      <c r="B1085" s="30" t="s">
        <v>401</v>
      </c>
      <c r="C1085" s="24">
        <v>3603789</v>
      </c>
      <c r="D1085" s="162">
        <v>2695068.83</v>
      </c>
      <c r="E1085" s="23">
        <v>2775920.8949000002</v>
      </c>
      <c r="F1085" s="23">
        <v>2859198.521747</v>
      </c>
    </row>
    <row r="1086" spans="1:6">
      <c r="A1086" s="100" t="s">
        <v>991</v>
      </c>
      <c r="B1086" s="30" t="s">
        <v>403</v>
      </c>
      <c r="C1086" s="24">
        <v>1533495</v>
      </c>
      <c r="D1086" s="162">
        <v>2572336.5699999998</v>
      </c>
      <c r="E1086" s="23">
        <v>2649506.6670999997</v>
      </c>
      <c r="F1086" s="23">
        <v>2728991.8671129998</v>
      </c>
    </row>
    <row r="1087" spans="1:6">
      <c r="A1087" s="100" t="s">
        <v>992</v>
      </c>
      <c r="B1087" s="30" t="s">
        <v>194</v>
      </c>
      <c r="C1087" s="24">
        <v>253239</v>
      </c>
      <c r="D1087" s="162">
        <v>259653.49</v>
      </c>
      <c r="E1087" s="23">
        <v>267443.09470000002</v>
      </c>
      <c r="F1087" s="23">
        <v>275466.38754100003</v>
      </c>
    </row>
    <row r="1088" spans="1:6">
      <c r="A1088" s="100" t="s">
        <v>993</v>
      </c>
      <c r="B1088" s="30" t="s">
        <v>405</v>
      </c>
      <c r="C1088" s="24">
        <v>389599</v>
      </c>
      <c r="D1088" s="162">
        <v>399466.9</v>
      </c>
      <c r="E1088" s="23">
        <v>411450.90700000001</v>
      </c>
      <c r="F1088" s="23">
        <v>423794.43421000004</v>
      </c>
    </row>
    <row r="1089" spans="1:6">
      <c r="A1089" s="100" t="s">
        <v>994</v>
      </c>
      <c r="B1089" s="30" t="s">
        <v>206</v>
      </c>
      <c r="C1089" s="24">
        <v>760522</v>
      </c>
      <c r="D1089" s="162">
        <v>779785.52</v>
      </c>
      <c r="E1089" s="23">
        <v>803179.08559999999</v>
      </c>
      <c r="F1089" s="23">
        <v>827274.45816799998</v>
      </c>
    </row>
    <row r="1090" spans="1:6">
      <c r="A1090" s="100" t="s">
        <v>995</v>
      </c>
      <c r="B1090" s="30" t="s">
        <v>232</v>
      </c>
      <c r="C1090" s="24">
        <v>1496145</v>
      </c>
      <c r="D1090" s="162">
        <v>1534040.01</v>
      </c>
      <c r="E1090" s="23">
        <v>1580061.2103000002</v>
      </c>
      <c r="F1090" s="23">
        <v>1627463.0466090003</v>
      </c>
    </row>
    <row r="1091" spans="1:6">
      <c r="A1091" s="100" t="s">
        <v>996</v>
      </c>
      <c r="B1091" s="30" t="s">
        <v>150</v>
      </c>
      <c r="C1091" s="24">
        <v>973997</v>
      </c>
      <c r="D1091" s="162">
        <v>998667.25</v>
      </c>
      <c r="E1091" s="23">
        <v>1028627.2675000001</v>
      </c>
      <c r="F1091" s="23">
        <v>1059486.085525</v>
      </c>
    </row>
    <row r="1092" spans="1:6">
      <c r="A1092" s="100" t="s">
        <v>997</v>
      </c>
      <c r="B1092" s="30" t="s">
        <v>119</v>
      </c>
      <c r="C1092" s="24">
        <v>2081644</v>
      </c>
      <c r="D1092" s="162">
        <v>504369.07</v>
      </c>
      <c r="E1092" s="23">
        <v>519500.1421</v>
      </c>
      <c r="F1092" s="23">
        <v>535085.14636300004</v>
      </c>
    </row>
    <row r="1093" spans="1:6">
      <c r="A1093" s="100" t="s">
        <v>998</v>
      </c>
      <c r="B1093" s="30" t="s">
        <v>407</v>
      </c>
      <c r="C1093" s="24">
        <v>389599</v>
      </c>
      <c r="D1093" s="162">
        <v>399466.9</v>
      </c>
      <c r="E1093" s="23">
        <v>411450.90700000001</v>
      </c>
      <c r="F1093" s="23">
        <v>423794.43421000004</v>
      </c>
    </row>
    <row r="1094" spans="1:6">
      <c r="A1094" s="100" t="s">
        <v>999</v>
      </c>
      <c r="B1094" s="30" t="s">
        <v>242</v>
      </c>
      <c r="C1094" s="24" t="s">
        <v>1724</v>
      </c>
      <c r="D1094" s="162" t="s">
        <v>1725</v>
      </c>
      <c r="E1094" s="23"/>
      <c r="F1094" s="23">
        <v>0</v>
      </c>
    </row>
    <row r="1095" spans="1:6">
      <c r="A1095" s="100" t="s">
        <v>1000</v>
      </c>
      <c r="B1095" s="30" t="s">
        <v>254</v>
      </c>
      <c r="C1095" s="24">
        <v>1753195</v>
      </c>
      <c r="D1095" s="162">
        <v>2797601.05</v>
      </c>
      <c r="E1095" s="23">
        <v>2881529.0814999999</v>
      </c>
      <c r="F1095" s="23">
        <v>2967974.9539449997</v>
      </c>
    </row>
    <row r="1096" spans="1:6">
      <c r="A1096" s="100" t="s">
        <v>1001</v>
      </c>
      <c r="B1096" s="30" t="s">
        <v>1002</v>
      </c>
      <c r="C1096" s="24">
        <v>1823493</v>
      </c>
      <c r="D1096" s="162">
        <v>5869679.3200000003</v>
      </c>
      <c r="E1096" s="23">
        <v>6045769.6996000009</v>
      </c>
      <c r="F1096" s="23">
        <v>9227142.7905880008</v>
      </c>
    </row>
    <row r="1097" spans="1:6">
      <c r="A1097" s="100" t="s">
        <v>1003</v>
      </c>
      <c r="B1097" s="30" t="s">
        <v>719</v>
      </c>
      <c r="C1097" s="24">
        <v>730498</v>
      </c>
      <c r="D1097" s="162">
        <v>750000.44</v>
      </c>
      <c r="E1097" s="23">
        <v>772500.45319999999</v>
      </c>
      <c r="F1097" s="23">
        <v>795675.46679600002</v>
      </c>
    </row>
    <row r="1098" spans="1:6" ht="31">
      <c r="A1098" s="100" t="s">
        <v>1004</v>
      </c>
      <c r="B1098" s="30" t="s">
        <v>409</v>
      </c>
      <c r="C1098" s="24">
        <v>535698</v>
      </c>
      <c r="D1098" s="162">
        <v>530266.99</v>
      </c>
      <c r="E1098" s="23">
        <v>546174.99970000004</v>
      </c>
      <c r="F1098" s="23">
        <v>562560.24969100009</v>
      </c>
    </row>
    <row r="1099" spans="1:6">
      <c r="A1099" s="100" t="s">
        <v>1005</v>
      </c>
      <c r="B1099" s="30" t="s">
        <v>257</v>
      </c>
      <c r="C1099" s="24">
        <v>486999</v>
      </c>
      <c r="D1099" s="162">
        <v>479133.63</v>
      </c>
      <c r="E1099" s="23">
        <v>493507.63890000002</v>
      </c>
      <c r="F1099" s="23">
        <v>508312.86806700006</v>
      </c>
    </row>
    <row r="1100" spans="1:6">
      <c r="A1100" s="100" t="s">
        <v>1006</v>
      </c>
      <c r="B1100" s="30" t="s">
        <v>261</v>
      </c>
      <c r="C1100" s="24">
        <v>1266196</v>
      </c>
      <c r="D1100" s="162">
        <v>1298267.43</v>
      </c>
      <c r="E1100" s="23">
        <v>1337215.4528999999</v>
      </c>
      <c r="F1100" s="23">
        <v>1377331.916487</v>
      </c>
    </row>
    <row r="1101" spans="1:6">
      <c r="A1101" s="100" t="s">
        <v>1007</v>
      </c>
      <c r="B1101" s="30" t="s">
        <v>267</v>
      </c>
      <c r="C1101" s="24">
        <v>486999</v>
      </c>
      <c r="D1101" s="162">
        <v>499333.63</v>
      </c>
      <c r="E1101" s="23">
        <v>514313.63890000002</v>
      </c>
      <c r="F1101" s="23">
        <v>529743.048067</v>
      </c>
    </row>
    <row r="1102" spans="1:6">
      <c r="A1102" s="100" t="s">
        <v>1008</v>
      </c>
      <c r="B1102" s="30" t="s">
        <v>272</v>
      </c>
      <c r="C1102" s="24">
        <v>1071397</v>
      </c>
      <c r="D1102" s="162">
        <v>500533.98</v>
      </c>
      <c r="E1102" s="23">
        <v>515549.99939999997</v>
      </c>
      <c r="F1102" s="23">
        <v>531016.49938199995</v>
      </c>
    </row>
    <row r="1103" spans="1:6">
      <c r="A1103" s="100" t="s">
        <v>1009</v>
      </c>
      <c r="B1103" s="30" t="s">
        <v>276</v>
      </c>
      <c r="C1103" s="24">
        <v>936985</v>
      </c>
      <c r="D1103" s="162">
        <v>0</v>
      </c>
      <c r="E1103" s="23">
        <v>0</v>
      </c>
      <c r="F1103" s="23">
        <v>0</v>
      </c>
    </row>
    <row r="1104" spans="1:6">
      <c r="A1104" s="100" t="s">
        <v>1010</v>
      </c>
      <c r="B1104" s="30" t="s">
        <v>278</v>
      </c>
      <c r="C1104" s="24">
        <v>2142794</v>
      </c>
      <c r="D1104" s="162">
        <v>800067.95</v>
      </c>
      <c r="E1104" s="23">
        <v>824069.98849999998</v>
      </c>
      <c r="F1104" s="23">
        <v>848792.088155</v>
      </c>
    </row>
    <row r="1105" spans="1:6">
      <c r="A1105" s="100" t="s">
        <v>1011</v>
      </c>
      <c r="B1105" s="30" t="s">
        <v>459</v>
      </c>
      <c r="C1105" s="24">
        <v>3833738</v>
      </c>
      <c r="D1105" s="162">
        <v>0</v>
      </c>
      <c r="E1105" s="23">
        <v>0</v>
      </c>
      <c r="F1105" s="23">
        <v>5500000</v>
      </c>
    </row>
    <row r="1106" spans="1:6">
      <c r="A1106" s="100" t="s">
        <v>1012</v>
      </c>
      <c r="B1106" s="30" t="s">
        <v>294</v>
      </c>
      <c r="C1106" s="24">
        <v>911746</v>
      </c>
      <c r="D1106" s="162">
        <v>500839.66</v>
      </c>
      <c r="E1106" s="23">
        <v>515864.84979999997</v>
      </c>
      <c r="F1106" s="23">
        <v>531340.79529399995</v>
      </c>
    </row>
    <row r="1107" spans="1:6">
      <c r="A1107" s="100" t="s">
        <v>1013</v>
      </c>
      <c r="B1107" s="30" t="s">
        <v>296</v>
      </c>
      <c r="C1107" s="24">
        <v>486999</v>
      </c>
      <c r="D1107" s="162">
        <v>400333.63</v>
      </c>
      <c r="E1107" s="23">
        <v>412343.63890000002</v>
      </c>
      <c r="F1107" s="23">
        <v>424713.94806700002</v>
      </c>
    </row>
    <row r="1108" spans="1:6">
      <c r="A1108" s="100" t="s">
        <v>1014</v>
      </c>
      <c r="B1108" s="30" t="s">
        <v>463</v>
      </c>
      <c r="C1108" s="24">
        <v>486999</v>
      </c>
      <c r="D1108" s="162">
        <v>0</v>
      </c>
      <c r="E1108" s="23">
        <v>0</v>
      </c>
      <c r="F1108" s="23">
        <v>0</v>
      </c>
    </row>
    <row r="1109" spans="1:6">
      <c r="A1109" s="100" t="s">
        <v>1015</v>
      </c>
      <c r="B1109" s="30" t="s">
        <v>304</v>
      </c>
      <c r="C1109" s="24">
        <v>1947994</v>
      </c>
      <c r="D1109" s="162">
        <v>907334.5</v>
      </c>
      <c r="E1109" s="23">
        <v>934554.53500000003</v>
      </c>
      <c r="F1109" s="23">
        <v>3470691.1710500009</v>
      </c>
    </row>
    <row r="1110" spans="1:6">
      <c r="A1110" s="101" t="s">
        <v>128</v>
      </c>
      <c r="B1110" s="31"/>
      <c r="C1110" s="33">
        <f t="shared" ref="C1110:F1110" si="57">SUM(C1073:C1109)</f>
        <v>201767618.2155</v>
      </c>
      <c r="D1110" s="163">
        <f t="shared" si="57"/>
        <v>189049282.19196501</v>
      </c>
      <c r="E1110" s="32">
        <f t="shared" si="57"/>
        <v>196740460.5733</v>
      </c>
      <c r="F1110" s="32">
        <f t="shared" si="57"/>
        <v>213650774.39049897</v>
      </c>
    </row>
    <row r="1111" spans="1:6">
      <c r="A1111" s="101" t="s">
        <v>129</v>
      </c>
      <c r="B1111" s="31"/>
      <c r="C1111" s="33">
        <f t="shared" ref="C1111:D1113" si="58">C1110</f>
        <v>201767618.2155</v>
      </c>
      <c r="D1111" s="163">
        <f t="shared" si="58"/>
        <v>189049282.19196501</v>
      </c>
      <c r="E1111" s="32">
        <f t="shared" ref="E1111:F1113" si="59">E1110</f>
        <v>196740460.5733</v>
      </c>
      <c r="F1111" s="32">
        <f t="shared" si="59"/>
        <v>213650774.39049897</v>
      </c>
    </row>
    <row r="1112" spans="1:6">
      <c r="A1112" s="102" t="s">
        <v>130</v>
      </c>
      <c r="B1112" s="103"/>
      <c r="C1112" s="33">
        <f t="shared" si="58"/>
        <v>201767618.2155</v>
      </c>
      <c r="D1112" s="163">
        <f t="shared" si="58"/>
        <v>189049282.19196501</v>
      </c>
      <c r="E1112" s="104">
        <f t="shared" si="59"/>
        <v>196740460.5733</v>
      </c>
      <c r="F1112" s="104">
        <f t="shared" si="59"/>
        <v>213650774.39049897</v>
      </c>
    </row>
    <row r="1113" spans="1:6">
      <c r="A1113" s="114" t="s">
        <v>1016</v>
      </c>
      <c r="B1113" s="111"/>
      <c r="C1113" s="33">
        <f t="shared" si="58"/>
        <v>201767618.2155</v>
      </c>
      <c r="D1113" s="163">
        <f t="shared" si="58"/>
        <v>189049282.19196501</v>
      </c>
      <c r="E1113" s="99">
        <f t="shared" si="59"/>
        <v>196740460.5733</v>
      </c>
      <c r="F1113" s="99">
        <f t="shared" si="59"/>
        <v>213650774.39049897</v>
      </c>
    </row>
    <row r="1114" spans="1:6" ht="31">
      <c r="A1114" s="101" t="s">
        <v>1017</v>
      </c>
      <c r="B1114" s="30"/>
      <c r="C1114" s="24"/>
      <c r="D1114" s="162"/>
      <c r="E1114" s="27"/>
      <c r="F1114" s="27"/>
    </row>
    <row r="1115" spans="1:6">
      <c r="A1115" s="101" t="s">
        <v>733</v>
      </c>
      <c r="B1115" s="30"/>
      <c r="C1115" s="24"/>
      <c r="D1115" s="162"/>
      <c r="E1115" s="27"/>
      <c r="F1115" s="27"/>
    </row>
    <row r="1116" spans="1:6">
      <c r="A1116" s="100" t="s">
        <v>420</v>
      </c>
      <c r="B1116" s="31" t="s">
        <v>421</v>
      </c>
      <c r="C1116" s="24"/>
      <c r="D1116" s="162"/>
      <c r="E1116" s="23"/>
      <c r="F1116" s="23"/>
    </row>
    <row r="1117" spans="1:6">
      <c r="A1117" s="101">
        <v>1</v>
      </c>
      <c r="B1117" s="31" t="s">
        <v>1018</v>
      </c>
      <c r="C1117" s="24"/>
      <c r="D1117" s="162"/>
      <c r="E1117" s="23"/>
      <c r="F1117" s="23"/>
    </row>
    <row r="1118" spans="1:6">
      <c r="A1118" s="101">
        <v>1</v>
      </c>
      <c r="B1118" s="31" t="s">
        <v>1018</v>
      </c>
      <c r="C1118" s="24"/>
      <c r="D1118" s="162"/>
      <c r="E1118" s="23"/>
      <c r="F1118" s="23"/>
    </row>
    <row r="1119" spans="1:6">
      <c r="A1119" s="100" t="s">
        <v>1019</v>
      </c>
      <c r="B1119" s="30" t="s">
        <v>548</v>
      </c>
      <c r="C1119" s="24">
        <v>34589633.039999999</v>
      </c>
      <c r="D1119" s="162">
        <v>31999271.853728004</v>
      </c>
      <c r="E1119" s="23">
        <v>34560050.009339809</v>
      </c>
      <c r="F1119" s="23">
        <v>35596851.509620003</v>
      </c>
    </row>
    <row r="1120" spans="1:6">
      <c r="A1120" s="100" t="s">
        <v>1020</v>
      </c>
      <c r="B1120" s="30" t="s">
        <v>159</v>
      </c>
      <c r="C1120" s="24">
        <v>2625264</v>
      </c>
      <c r="D1120" s="162">
        <v>2704021.92</v>
      </c>
      <c r="E1120" s="23">
        <v>2785142.5776</v>
      </c>
      <c r="F1120" s="23">
        <v>2868696.8549279999</v>
      </c>
    </row>
    <row r="1121" spans="1:6">
      <c r="A1121" s="100" t="s">
        <v>1021</v>
      </c>
      <c r="B1121" s="30" t="s">
        <v>96</v>
      </c>
      <c r="C1121" s="24">
        <v>3102360</v>
      </c>
      <c r="D1121" s="162">
        <v>3195430.8000000003</v>
      </c>
      <c r="E1121" s="23">
        <v>3291293.7240000004</v>
      </c>
      <c r="F1121" s="23">
        <v>3390032.5357200005</v>
      </c>
    </row>
    <row r="1122" spans="1:6">
      <c r="A1122" s="100" t="s">
        <v>1022</v>
      </c>
      <c r="B1122" s="30" t="s">
        <v>172</v>
      </c>
      <c r="C1122" s="24">
        <v>214240</v>
      </c>
      <c r="D1122" s="162">
        <v>220667.2</v>
      </c>
      <c r="E1122" s="23">
        <v>227287.21600000001</v>
      </c>
      <c r="F1122" s="23">
        <v>234105.83248000001</v>
      </c>
    </row>
    <row r="1123" spans="1:6">
      <c r="A1123" s="100" t="s">
        <v>1023</v>
      </c>
      <c r="B1123" s="30" t="s">
        <v>553</v>
      </c>
      <c r="C1123" s="24">
        <v>5500556.4624000005</v>
      </c>
      <c r="D1123" s="162">
        <v>4665573.1562719997</v>
      </c>
      <c r="E1123" s="23">
        <v>4805540.3509601597</v>
      </c>
      <c r="F1123" s="23">
        <v>4949706.5614889646</v>
      </c>
    </row>
    <row r="1124" spans="1:6">
      <c r="A1124" s="100" t="s">
        <v>1024</v>
      </c>
      <c r="B1124" s="30" t="s">
        <v>134</v>
      </c>
      <c r="C1124" s="24">
        <v>167623</v>
      </c>
      <c r="D1124" s="162">
        <v>167623</v>
      </c>
      <c r="E1124" s="23">
        <v>172651.69</v>
      </c>
      <c r="F1124" s="23">
        <v>177831.24069999999</v>
      </c>
    </row>
    <row r="1125" spans="1:6">
      <c r="A1125" s="100" t="s">
        <v>1025</v>
      </c>
      <c r="B1125" s="30" t="s">
        <v>136</v>
      </c>
      <c r="C1125" s="24">
        <v>165376</v>
      </c>
      <c r="D1125" s="162">
        <v>165376</v>
      </c>
      <c r="E1125" s="23">
        <v>170337.28</v>
      </c>
      <c r="F1125" s="23">
        <v>175447.39840000001</v>
      </c>
    </row>
    <row r="1126" spans="1:6">
      <c r="A1126" s="100" t="s">
        <v>1026</v>
      </c>
      <c r="B1126" s="30" t="s">
        <v>397</v>
      </c>
      <c r="C1126" s="24">
        <v>1093396</v>
      </c>
      <c r="D1126" s="162">
        <v>1093396</v>
      </c>
      <c r="E1126" s="23">
        <v>1126197.8800000001</v>
      </c>
      <c r="F1126" s="23">
        <v>1159983.8164000001</v>
      </c>
    </row>
    <row r="1127" spans="1:6">
      <c r="A1127" s="100" t="s">
        <v>1027</v>
      </c>
      <c r="B1127" s="30" t="s">
        <v>100</v>
      </c>
      <c r="C1127" s="24">
        <v>210254</v>
      </c>
      <c r="D1127" s="162">
        <v>210254</v>
      </c>
      <c r="E1127" s="23">
        <v>216561.62</v>
      </c>
      <c r="F1127" s="23">
        <v>223058.46859999999</v>
      </c>
    </row>
    <row r="1128" spans="1:6">
      <c r="A1128" s="100" t="s">
        <v>1028</v>
      </c>
      <c r="B1128" s="30" t="s">
        <v>102</v>
      </c>
      <c r="C1128" s="24">
        <v>501140</v>
      </c>
      <c r="D1128" s="162">
        <v>501140</v>
      </c>
      <c r="E1128" s="23">
        <v>516174.2</v>
      </c>
      <c r="F1128" s="23">
        <v>531659.42599999998</v>
      </c>
    </row>
    <row r="1129" spans="1:6">
      <c r="A1129" s="100" t="s">
        <v>1029</v>
      </c>
      <c r="B1129" s="30" t="s">
        <v>142</v>
      </c>
      <c r="C1129" s="24">
        <v>55125</v>
      </c>
      <c r="D1129" s="162">
        <v>55125</v>
      </c>
      <c r="E1129" s="23">
        <v>56778.75</v>
      </c>
      <c r="F1129" s="23">
        <v>58482.112500000003</v>
      </c>
    </row>
    <row r="1130" spans="1:6">
      <c r="A1130" s="100" t="s">
        <v>369</v>
      </c>
      <c r="B1130" s="30" t="s">
        <v>104</v>
      </c>
      <c r="C1130" s="24">
        <v>5400000</v>
      </c>
      <c r="D1130" s="162">
        <v>3400000</v>
      </c>
      <c r="E1130" s="23">
        <v>3502000</v>
      </c>
      <c r="F1130" s="23">
        <v>3607060</v>
      </c>
    </row>
    <row r="1131" spans="1:6">
      <c r="A1131" s="100" t="s">
        <v>1030</v>
      </c>
      <c r="B1131" s="30" t="s">
        <v>401</v>
      </c>
      <c r="C1131" s="24">
        <v>3500000</v>
      </c>
      <c r="D1131" s="162">
        <v>1500000</v>
      </c>
      <c r="E1131" s="23">
        <v>1545000</v>
      </c>
      <c r="F1131" s="23">
        <v>1591350</v>
      </c>
    </row>
    <row r="1132" spans="1:6">
      <c r="A1132" s="100" t="s">
        <v>1031</v>
      </c>
      <c r="B1132" s="30" t="s">
        <v>403</v>
      </c>
      <c r="C1132" s="24">
        <v>1500582</v>
      </c>
      <c r="D1132" s="162">
        <v>1500000</v>
      </c>
      <c r="E1132" s="23">
        <v>1545000</v>
      </c>
      <c r="F1132" s="23">
        <v>1591350</v>
      </c>
    </row>
    <row r="1133" spans="1:6">
      <c r="A1133" s="100" t="s">
        <v>1032</v>
      </c>
      <c r="B1133" s="30" t="s">
        <v>194</v>
      </c>
      <c r="C1133" s="24">
        <v>1536676</v>
      </c>
      <c r="D1133" s="162">
        <v>1536676</v>
      </c>
      <c r="E1133" s="23">
        <v>1582776.28</v>
      </c>
      <c r="F1133" s="23">
        <v>1630259.5684</v>
      </c>
    </row>
    <row r="1134" spans="1:6">
      <c r="A1134" s="100" t="s">
        <v>1033</v>
      </c>
      <c r="B1134" s="30" t="s">
        <v>405</v>
      </c>
      <c r="C1134" s="24">
        <v>464693</v>
      </c>
      <c r="D1134" s="162">
        <v>464693</v>
      </c>
      <c r="E1134" s="23">
        <v>478633.79000000004</v>
      </c>
      <c r="F1134" s="23">
        <v>492992.80370000005</v>
      </c>
    </row>
    <row r="1135" spans="1:6">
      <c r="A1135" s="100" t="s">
        <v>1034</v>
      </c>
      <c r="B1135" s="30" t="s">
        <v>206</v>
      </c>
      <c r="C1135" s="24">
        <v>1277909</v>
      </c>
      <c r="D1135" s="162">
        <v>1277909</v>
      </c>
      <c r="E1135" s="23">
        <v>1316246.27</v>
      </c>
      <c r="F1135" s="23">
        <v>1355733.6581000001</v>
      </c>
    </row>
    <row r="1136" spans="1:6">
      <c r="A1136" s="100" t="s">
        <v>1035</v>
      </c>
      <c r="B1136" s="30" t="s">
        <v>232</v>
      </c>
      <c r="C1136" s="24">
        <v>4027647</v>
      </c>
      <c r="D1136" s="162">
        <v>2527647</v>
      </c>
      <c r="E1136" s="23">
        <v>2603476.41</v>
      </c>
      <c r="F1136" s="23">
        <v>2681580.7023</v>
      </c>
    </row>
    <row r="1137" spans="1:6">
      <c r="A1137" s="100" t="s">
        <v>377</v>
      </c>
      <c r="B1137" s="30" t="s">
        <v>150</v>
      </c>
      <c r="C1137" s="24">
        <v>1415491</v>
      </c>
      <c r="D1137" s="162">
        <v>1415491</v>
      </c>
      <c r="E1137" s="23">
        <v>1457955.73</v>
      </c>
      <c r="F1137" s="23">
        <v>1501694.4018999999</v>
      </c>
    </row>
    <row r="1138" spans="1:6">
      <c r="A1138" s="100" t="s">
        <v>378</v>
      </c>
      <c r="B1138" s="30" t="s">
        <v>119</v>
      </c>
      <c r="C1138" s="24">
        <v>2150688</v>
      </c>
      <c r="D1138" s="162">
        <v>4150688</v>
      </c>
      <c r="E1138" s="23">
        <v>4275208.6399999997</v>
      </c>
      <c r="F1138" s="23">
        <v>4403464.8991999999</v>
      </c>
    </row>
    <row r="1139" spans="1:6">
      <c r="A1139" s="100" t="s">
        <v>1036</v>
      </c>
      <c r="B1139" s="30" t="s">
        <v>407</v>
      </c>
      <c r="C1139" s="24">
        <v>1675043</v>
      </c>
      <c r="D1139" s="162">
        <v>1675043</v>
      </c>
      <c r="E1139" s="23">
        <v>1725294.29</v>
      </c>
      <c r="F1139" s="23">
        <v>1777053.1187</v>
      </c>
    </row>
    <row r="1140" spans="1:6">
      <c r="A1140" s="100" t="s">
        <v>1037</v>
      </c>
      <c r="B1140" s="30" t="s">
        <v>254</v>
      </c>
      <c r="C1140" s="24">
        <v>351254</v>
      </c>
      <c r="D1140" s="162">
        <v>351254</v>
      </c>
      <c r="E1140" s="23">
        <v>361791.62</v>
      </c>
      <c r="F1140" s="23">
        <v>372645.36859999999</v>
      </c>
    </row>
    <row r="1141" spans="1:6">
      <c r="A1141" s="100" t="s">
        <v>1038</v>
      </c>
      <c r="B1141" s="30" t="s">
        <v>719</v>
      </c>
      <c r="C1141" s="24">
        <v>110251</v>
      </c>
      <c r="D1141" s="162">
        <v>110251</v>
      </c>
      <c r="E1141" s="23">
        <v>113558.53</v>
      </c>
      <c r="F1141" s="23">
        <v>116965.2859</v>
      </c>
    </row>
    <row r="1142" spans="1:6" ht="31">
      <c r="A1142" s="100" t="s">
        <v>379</v>
      </c>
      <c r="B1142" s="30" t="s">
        <v>409</v>
      </c>
      <c r="C1142" s="24">
        <v>1021123</v>
      </c>
      <c r="D1142" s="162">
        <v>2021123</v>
      </c>
      <c r="E1142" s="23">
        <v>2081756.69</v>
      </c>
      <c r="F1142" s="23">
        <v>2144209.3906999999</v>
      </c>
    </row>
    <row r="1143" spans="1:6">
      <c r="A1143" s="100" t="s">
        <v>380</v>
      </c>
      <c r="B1143" s="30" t="s">
        <v>257</v>
      </c>
      <c r="C1143" s="24">
        <v>1193624</v>
      </c>
      <c r="D1143" s="162">
        <v>1193624</v>
      </c>
      <c r="E1143" s="23">
        <v>1229432.72</v>
      </c>
      <c r="F1143" s="23">
        <v>1266315.7016</v>
      </c>
    </row>
    <row r="1144" spans="1:6">
      <c r="A1144" s="100" t="s">
        <v>1039</v>
      </c>
      <c r="B1144" s="30" t="s">
        <v>261</v>
      </c>
      <c r="C1144" s="24">
        <v>987017</v>
      </c>
      <c r="D1144" s="162">
        <v>987017</v>
      </c>
      <c r="E1144" s="23">
        <v>1016627.51</v>
      </c>
      <c r="F1144" s="23">
        <v>1047126.3353</v>
      </c>
    </row>
    <row r="1145" spans="1:6">
      <c r="A1145" s="100" t="s">
        <v>1040</v>
      </c>
      <c r="B1145" s="30" t="s">
        <v>411</v>
      </c>
      <c r="C1145" s="24">
        <v>644650</v>
      </c>
      <c r="D1145" s="162">
        <v>644650</v>
      </c>
      <c r="E1145" s="23">
        <v>663989.5</v>
      </c>
      <c r="F1145" s="23">
        <v>683909.18500000006</v>
      </c>
    </row>
    <row r="1146" spans="1:6">
      <c r="A1146" s="100" t="s">
        <v>1041</v>
      </c>
      <c r="B1146" s="30" t="s">
        <v>270</v>
      </c>
      <c r="C1146" s="24">
        <v>3918618.35</v>
      </c>
      <c r="D1146" s="162">
        <v>9337929.9460331276</v>
      </c>
      <c r="E1146" s="23">
        <v>9618067.8444141205</v>
      </c>
      <c r="F1146" s="23">
        <v>11212309.879746603</v>
      </c>
    </row>
    <row r="1147" spans="1:6">
      <c r="A1147" s="100" t="s">
        <v>382</v>
      </c>
      <c r="B1147" s="30" t="s">
        <v>1761</v>
      </c>
      <c r="C1147" s="24">
        <v>298589</v>
      </c>
      <c r="D1147" s="162">
        <v>0</v>
      </c>
      <c r="E1147" s="23">
        <v>0</v>
      </c>
      <c r="F1147" s="23">
        <v>0</v>
      </c>
    </row>
    <row r="1148" spans="1:6">
      <c r="A1148" s="100" t="s">
        <v>1042</v>
      </c>
      <c r="B1148" s="30" t="s">
        <v>272</v>
      </c>
      <c r="C1148" s="24">
        <v>2605016</v>
      </c>
      <c r="D1148" s="162">
        <v>2605016</v>
      </c>
      <c r="E1148" s="23">
        <v>2683166.48</v>
      </c>
      <c r="F1148" s="23">
        <v>2763661.4744000002</v>
      </c>
    </row>
    <row r="1149" spans="1:6">
      <c r="A1149" s="100" t="s">
        <v>1043</v>
      </c>
      <c r="B1149" s="30" t="s">
        <v>276</v>
      </c>
      <c r="C1149" s="24">
        <v>7981092</v>
      </c>
      <c r="D1149" s="162">
        <v>0</v>
      </c>
      <c r="E1149" s="23">
        <v>0</v>
      </c>
      <c r="F1149" s="23">
        <v>0</v>
      </c>
    </row>
    <row r="1150" spans="1:6">
      <c r="A1150" s="100" t="s">
        <v>1044</v>
      </c>
      <c r="B1150" s="30" t="s">
        <v>278</v>
      </c>
      <c r="C1150" s="24">
        <v>560366</v>
      </c>
      <c r="D1150" s="162">
        <v>560366</v>
      </c>
      <c r="E1150" s="23">
        <v>577176.98</v>
      </c>
      <c r="F1150" s="23">
        <v>594492.28940000001</v>
      </c>
    </row>
    <row r="1151" spans="1:6">
      <c r="A1151" s="100" t="s">
        <v>1045</v>
      </c>
      <c r="B1151" s="30" t="s">
        <v>416</v>
      </c>
      <c r="C1151" s="24">
        <v>1501254</v>
      </c>
      <c r="D1151" s="162">
        <v>1501254</v>
      </c>
      <c r="E1151" s="23">
        <v>1546291.62</v>
      </c>
      <c r="F1151" s="23">
        <v>1592680.3686000002</v>
      </c>
    </row>
    <row r="1152" spans="1:6">
      <c r="A1152" s="100" t="s">
        <v>384</v>
      </c>
      <c r="B1152" s="30" t="s">
        <v>294</v>
      </c>
      <c r="C1152" s="24">
        <v>1387245</v>
      </c>
      <c r="D1152" s="162">
        <v>1387245</v>
      </c>
      <c r="E1152" s="23">
        <v>1428862.35</v>
      </c>
      <c r="F1152" s="23">
        <v>1471728.2205000001</v>
      </c>
    </row>
    <row r="1153" spans="1:8">
      <c r="A1153" s="100" t="s">
        <v>385</v>
      </c>
      <c r="B1153" s="30" t="s">
        <v>296</v>
      </c>
      <c r="C1153" s="24">
        <v>1501254</v>
      </c>
      <c r="D1153" s="162">
        <v>1501254</v>
      </c>
      <c r="E1153" s="23">
        <v>1546291.62</v>
      </c>
      <c r="F1153" s="23">
        <v>1592680.3686000002</v>
      </c>
    </row>
    <row r="1154" spans="1:8">
      <c r="A1154" s="101" t="s">
        <v>128</v>
      </c>
      <c r="B1154" s="31"/>
      <c r="C1154" s="33">
        <f t="shared" ref="C1154:F1154" si="60">SUM(C1119:C1153)</f>
        <v>95235049.85239999</v>
      </c>
      <c r="D1154" s="163">
        <f t="shared" si="60"/>
        <v>86627009.876033127</v>
      </c>
      <c r="E1154" s="32">
        <f t="shared" si="60"/>
        <v>90826620.172314107</v>
      </c>
      <c r="F1154" s="32">
        <f t="shared" si="60"/>
        <v>94857118.777483538</v>
      </c>
    </row>
    <row r="1155" spans="1:8">
      <c r="A1155" s="101" t="s">
        <v>129</v>
      </c>
      <c r="B1155" s="31"/>
      <c r="C1155" s="33">
        <f t="shared" ref="C1155:D1157" si="61">C1154</f>
        <v>95235049.85239999</v>
      </c>
      <c r="D1155" s="163">
        <f t="shared" si="61"/>
        <v>86627009.876033127</v>
      </c>
      <c r="E1155" s="32">
        <f t="shared" ref="E1155:F1157" si="62">E1154</f>
        <v>90826620.172314107</v>
      </c>
      <c r="F1155" s="32">
        <f t="shared" si="62"/>
        <v>94857118.777483538</v>
      </c>
    </row>
    <row r="1156" spans="1:8">
      <c r="A1156" s="109" t="s">
        <v>130</v>
      </c>
      <c r="B1156" s="106"/>
      <c r="C1156" s="33">
        <f t="shared" si="61"/>
        <v>95235049.85239999</v>
      </c>
      <c r="D1156" s="163">
        <f t="shared" si="61"/>
        <v>86627009.876033127</v>
      </c>
      <c r="E1156" s="33">
        <f t="shared" si="62"/>
        <v>90826620.172314107</v>
      </c>
      <c r="F1156" s="33">
        <f t="shared" si="62"/>
        <v>94857118.777483538</v>
      </c>
    </row>
    <row r="1157" spans="1:8">
      <c r="A1157" s="108" t="s">
        <v>1046</v>
      </c>
      <c r="B1157" s="115"/>
      <c r="C1157" s="33">
        <f t="shared" si="61"/>
        <v>95235049.85239999</v>
      </c>
      <c r="D1157" s="163">
        <f t="shared" si="61"/>
        <v>86627009.876033127</v>
      </c>
      <c r="E1157" s="88">
        <f t="shared" si="62"/>
        <v>90826620.172314107</v>
      </c>
      <c r="F1157" s="88">
        <f t="shared" si="62"/>
        <v>94857118.777483538</v>
      </c>
    </row>
    <row r="1158" spans="1:8" ht="31">
      <c r="A1158" s="101" t="s">
        <v>1047</v>
      </c>
      <c r="B1158" s="31"/>
      <c r="C1158" s="24"/>
      <c r="D1158" s="162"/>
      <c r="E1158" s="27"/>
      <c r="F1158" s="27"/>
    </row>
    <row r="1159" spans="1:8">
      <c r="A1159" s="101" t="s">
        <v>733</v>
      </c>
      <c r="B1159" s="31"/>
      <c r="C1159" s="24"/>
      <c r="D1159" s="162"/>
      <c r="E1159" s="27"/>
      <c r="F1159" s="27"/>
    </row>
    <row r="1160" spans="1:8">
      <c r="A1160" s="101" t="s">
        <v>420</v>
      </c>
      <c r="B1160" s="31" t="s">
        <v>421</v>
      </c>
      <c r="C1160" s="24"/>
      <c r="D1160" s="162"/>
      <c r="E1160" s="23"/>
      <c r="F1160" s="23"/>
    </row>
    <row r="1161" spans="1:8">
      <c r="A1161" s="101">
        <v>1</v>
      </c>
      <c r="B1161" s="31" t="s">
        <v>1048</v>
      </c>
      <c r="C1161" s="24"/>
      <c r="D1161" s="162"/>
      <c r="E1161" s="23"/>
      <c r="F1161" s="23"/>
    </row>
    <row r="1162" spans="1:8">
      <c r="A1162" s="101">
        <v>1</v>
      </c>
      <c r="B1162" s="31" t="s">
        <v>1048</v>
      </c>
      <c r="C1162" s="24"/>
      <c r="D1162" s="162"/>
      <c r="E1162" s="23"/>
      <c r="F1162" s="23"/>
    </row>
    <row r="1163" spans="1:8">
      <c r="A1163" s="100" t="s">
        <v>1049</v>
      </c>
      <c r="B1163" s="30" t="s">
        <v>548</v>
      </c>
      <c r="C1163" s="24">
        <v>70541719.193195716</v>
      </c>
      <c r="D1163" s="162">
        <v>72657970.76899159</v>
      </c>
      <c r="E1163" s="27">
        <v>74837709.892061338</v>
      </c>
      <c r="F1163" s="27">
        <v>77082841.188823178</v>
      </c>
    </row>
    <row r="1164" spans="1:8">
      <c r="A1164" s="100" t="s">
        <v>1050</v>
      </c>
      <c r="B1164" s="30" t="s">
        <v>159</v>
      </c>
      <c r="C1164" s="24">
        <v>18607877.185325831</v>
      </c>
      <c r="D1164" s="162">
        <v>19166113.500885606</v>
      </c>
      <c r="E1164" s="27">
        <v>19741096.905912176</v>
      </c>
      <c r="F1164" s="27">
        <v>20333329.813089542</v>
      </c>
    </row>
    <row r="1165" spans="1:8">
      <c r="A1165" s="100" t="s">
        <v>854</v>
      </c>
      <c r="B1165" s="30" t="s">
        <v>96</v>
      </c>
      <c r="C1165" s="24">
        <v>11124708.630733216</v>
      </c>
      <c r="D1165" s="162">
        <v>11458449.889655214</v>
      </c>
      <c r="E1165" s="27">
        <v>11802203.386344871</v>
      </c>
      <c r="F1165" s="27">
        <v>12156269.487935217</v>
      </c>
    </row>
    <row r="1166" spans="1:8">
      <c r="A1166" s="100" t="s">
        <v>1807</v>
      </c>
      <c r="B1166" s="30" t="s">
        <v>172</v>
      </c>
      <c r="C1166" s="24">
        <v>1275434.9370765437</v>
      </c>
      <c r="D1166" s="162">
        <v>1313697.98518884</v>
      </c>
      <c r="E1166" s="27">
        <v>1353108.9247445052</v>
      </c>
      <c r="F1166" s="27">
        <v>1393702.1924868403</v>
      </c>
    </row>
    <row r="1167" spans="1:8">
      <c r="A1167" s="100" t="s">
        <v>1805</v>
      </c>
      <c r="B1167" s="30" t="s">
        <v>1716</v>
      </c>
      <c r="C1167" s="24">
        <v>78565.858945888729</v>
      </c>
      <c r="D1167" s="162">
        <v>80922.834714265395</v>
      </c>
      <c r="E1167" s="27">
        <v>83350.519755693356</v>
      </c>
      <c r="F1167" s="27">
        <v>85851.035348364152</v>
      </c>
    </row>
    <row r="1168" spans="1:8" s="51" customFormat="1">
      <c r="A1168" s="100" t="s">
        <v>1051</v>
      </c>
      <c r="B1168" s="30" t="s">
        <v>553</v>
      </c>
      <c r="C1168" s="24">
        <v>282659.16186637332</v>
      </c>
      <c r="D1168" s="162">
        <v>291138.93672236451</v>
      </c>
      <c r="E1168" s="27">
        <v>299873.10482403543</v>
      </c>
      <c r="F1168" s="27">
        <v>308869.29796875652</v>
      </c>
      <c r="G1168" s="54"/>
      <c r="H1168" s="54"/>
    </row>
    <row r="1169" spans="1:6">
      <c r="A1169" s="100" t="s">
        <v>1052</v>
      </c>
      <c r="B1169" s="30" t="s">
        <v>134</v>
      </c>
      <c r="C1169" s="24">
        <v>2094997.8215407128</v>
      </c>
      <c r="D1169" s="162">
        <v>1069463.4786416029</v>
      </c>
      <c r="E1169" s="27">
        <v>1101547.3830008509</v>
      </c>
      <c r="F1169" s="27">
        <v>1134593.8044908764</v>
      </c>
    </row>
    <row r="1170" spans="1:6">
      <c r="A1170" s="100"/>
      <c r="B1170" s="30" t="s">
        <v>136</v>
      </c>
      <c r="C1170" s="24">
        <v>399531.63125092775</v>
      </c>
      <c r="D1170" s="162">
        <v>203954.62171446832</v>
      </c>
      <c r="E1170" s="27">
        <v>210073.26036590236</v>
      </c>
      <c r="F1170" s="27">
        <v>216375.45817687945</v>
      </c>
    </row>
    <row r="1171" spans="1:6">
      <c r="A1171" s="100" t="s">
        <v>1053</v>
      </c>
      <c r="B1171" s="30" t="s">
        <v>138</v>
      </c>
      <c r="C1171" s="24">
        <v>307374.33033573627</v>
      </c>
      <c r="D1171" s="162">
        <v>156909.76724941737</v>
      </c>
      <c r="E1171" s="27">
        <v>161617.06026689991</v>
      </c>
      <c r="F1171" s="27">
        <v>166465.5720749069</v>
      </c>
    </row>
    <row r="1172" spans="1:6">
      <c r="A1172" s="100" t="s">
        <v>1054</v>
      </c>
      <c r="B1172" s="30" t="s">
        <v>397</v>
      </c>
      <c r="C1172" s="24">
        <v>163932.97298356082</v>
      </c>
      <c r="D1172" s="162">
        <v>83685.207568437458</v>
      </c>
      <c r="E1172" s="27">
        <v>86195.76379549058</v>
      </c>
      <c r="F1172" s="27">
        <v>88781.636709355298</v>
      </c>
    </row>
    <row r="1173" spans="1:6">
      <c r="A1173" s="100" t="s">
        <v>1055</v>
      </c>
      <c r="B1173" s="30" t="s">
        <v>100</v>
      </c>
      <c r="C1173" s="24">
        <v>1024581.0811472547</v>
      </c>
      <c r="D1173" s="162">
        <v>523032.54730273387</v>
      </c>
      <c r="E1173" s="27">
        <v>538723.5237218159</v>
      </c>
      <c r="F1173" s="27">
        <v>554885.22943347041</v>
      </c>
    </row>
    <row r="1174" spans="1:6">
      <c r="A1174" s="100" t="s">
        <v>1056</v>
      </c>
      <c r="B1174" s="30" t="s">
        <v>102</v>
      </c>
      <c r="C1174" s="24">
        <v>614748.64868835278</v>
      </c>
      <c r="D1174" s="162">
        <v>313819.52838164032</v>
      </c>
      <c r="E1174" s="27">
        <v>323234.11423308955</v>
      </c>
      <c r="F1174" s="27">
        <v>332931.13766008226</v>
      </c>
    </row>
    <row r="1175" spans="1:6">
      <c r="A1175" s="100" t="s">
        <v>1057</v>
      </c>
      <c r="B1175" s="30" t="s">
        <v>142</v>
      </c>
      <c r="C1175" s="24">
        <v>696715.13518013305</v>
      </c>
      <c r="D1175" s="162">
        <v>355662.13216585899</v>
      </c>
      <c r="E1175" s="27">
        <v>366331.99613083474</v>
      </c>
      <c r="F1175" s="27">
        <v>377321.95601475978</v>
      </c>
    </row>
    <row r="1176" spans="1:6">
      <c r="A1176" s="100" t="s">
        <v>1058</v>
      </c>
      <c r="B1176" s="30" t="s">
        <v>104</v>
      </c>
      <c r="C1176" s="24">
        <v>3769023.9651082908</v>
      </c>
      <c r="D1176" s="162">
        <v>3924027.5285078399</v>
      </c>
      <c r="E1176" s="27">
        <v>4041748.354363075</v>
      </c>
      <c r="F1176" s="27">
        <v>4163000.8049939675</v>
      </c>
    </row>
    <row r="1177" spans="1:6">
      <c r="A1177" s="100" t="s">
        <v>1059</v>
      </c>
      <c r="B1177" s="30" t="s">
        <v>106</v>
      </c>
      <c r="C1177" s="24">
        <v>7172067.568030782</v>
      </c>
      <c r="D1177" s="162">
        <v>7661227.8311191397</v>
      </c>
      <c r="E1177" s="27">
        <v>7891064.666052714</v>
      </c>
      <c r="F1177" s="27">
        <v>8127796.6060342956</v>
      </c>
    </row>
    <row r="1178" spans="1:6">
      <c r="A1178" s="100" t="s">
        <v>1060</v>
      </c>
      <c r="B1178" s="30" t="s">
        <v>401</v>
      </c>
      <c r="C1178" s="24">
        <v>6147486.4868835285</v>
      </c>
      <c r="D1178" s="162">
        <v>6138195.2838164</v>
      </c>
      <c r="E1178" s="27">
        <v>6322341.1423308924</v>
      </c>
      <c r="F1178" s="27">
        <v>6512011.3766008196</v>
      </c>
    </row>
    <row r="1179" spans="1:6">
      <c r="A1179" s="100" t="s">
        <v>1061</v>
      </c>
      <c r="B1179" s="30" t="s">
        <v>403</v>
      </c>
      <c r="C1179" s="24">
        <v>3073743.2434417643</v>
      </c>
      <c r="D1179" s="162">
        <v>3569097.6419082</v>
      </c>
      <c r="E1179" s="27">
        <v>3676170.5711654462</v>
      </c>
      <c r="F1179" s="27">
        <v>3786455.6883004098</v>
      </c>
    </row>
    <row r="1180" spans="1:6">
      <c r="A1180" s="100" t="s">
        <v>1062</v>
      </c>
      <c r="B1180" s="30" t="s">
        <v>194</v>
      </c>
      <c r="C1180" s="24">
        <v>2669061.2115868586</v>
      </c>
      <c r="D1180" s="162">
        <v>2362513.8215904301</v>
      </c>
      <c r="E1180" s="27">
        <v>2433389.2362381429</v>
      </c>
      <c r="F1180" s="27">
        <v>2506390.9133252874</v>
      </c>
    </row>
    <row r="1181" spans="1:6">
      <c r="A1181" s="100" t="s">
        <v>1063</v>
      </c>
      <c r="B1181" s="30" t="s">
        <v>405</v>
      </c>
      <c r="C1181" s="24">
        <v>3073743.2434417643</v>
      </c>
      <c r="D1181" s="162">
        <v>3569097.6419082</v>
      </c>
      <c r="E1181" s="27">
        <v>3676170.5711654462</v>
      </c>
      <c r="F1181" s="27">
        <v>3786455.6883004098</v>
      </c>
    </row>
    <row r="1182" spans="1:6">
      <c r="A1182" s="100" t="s">
        <v>1064</v>
      </c>
      <c r="B1182" s="30" t="s">
        <v>206</v>
      </c>
      <c r="C1182" s="24">
        <v>2049162.1622945094</v>
      </c>
      <c r="D1182" s="162">
        <v>2046065.0946054701</v>
      </c>
      <c r="E1182" s="27">
        <v>2107447.0474436344</v>
      </c>
      <c r="F1182" s="27">
        <v>2170670.4588669436</v>
      </c>
    </row>
    <row r="1183" spans="1:6">
      <c r="A1183" s="100" t="s">
        <v>1065</v>
      </c>
      <c r="B1183" s="30" t="s">
        <v>232</v>
      </c>
      <c r="C1183" s="24">
        <v>3688491.8921301165</v>
      </c>
      <c r="D1183" s="162">
        <v>3882917.1702898401</v>
      </c>
      <c r="E1183" s="27">
        <v>3999404.6853985353</v>
      </c>
      <c r="F1183" s="27">
        <v>4119386.8259604913</v>
      </c>
    </row>
    <row r="1184" spans="1:6">
      <c r="A1184" s="100" t="s">
        <v>1066</v>
      </c>
      <c r="B1184" s="30" t="s">
        <v>150</v>
      </c>
      <c r="C1184" s="24">
        <v>1434413.5136061565</v>
      </c>
      <c r="D1184" s="162">
        <v>732245.56622382742</v>
      </c>
      <c r="E1184" s="27">
        <v>754212.93321054231</v>
      </c>
      <c r="F1184" s="27">
        <v>776839.32120685861</v>
      </c>
    </row>
    <row r="1185" spans="1:6">
      <c r="A1185" s="100" t="s">
        <v>1067</v>
      </c>
      <c r="B1185" s="30" t="s">
        <v>119</v>
      </c>
      <c r="C1185" s="24">
        <v>2458994.5947534111</v>
      </c>
      <c r="D1185" s="162">
        <v>2255278.1135265599</v>
      </c>
      <c r="E1185" s="27">
        <v>2322936.4569323566</v>
      </c>
      <c r="F1185" s="27">
        <v>2392624.5506403274</v>
      </c>
    </row>
    <row r="1186" spans="1:6">
      <c r="A1186" s="100" t="s">
        <v>1068</v>
      </c>
      <c r="B1186" s="30" t="s">
        <v>407</v>
      </c>
      <c r="C1186" s="24">
        <v>512290.54057362734</v>
      </c>
      <c r="D1186" s="162">
        <v>261516.27365136694</v>
      </c>
      <c r="E1186" s="27">
        <v>269361.76186090795</v>
      </c>
      <c r="F1186" s="27">
        <v>277442.6147167352</v>
      </c>
    </row>
    <row r="1187" spans="1:6">
      <c r="A1187" s="100" t="s">
        <v>1069</v>
      </c>
      <c r="B1187" s="30" t="s">
        <v>242</v>
      </c>
      <c r="C1187" s="24">
        <v>199765.81562546387</v>
      </c>
      <c r="D1187" s="162">
        <v>101977.31085723416</v>
      </c>
      <c r="E1187" s="27">
        <v>105036.63018295118</v>
      </c>
      <c r="F1187" s="27">
        <v>108187.72908843972</v>
      </c>
    </row>
    <row r="1188" spans="1:6">
      <c r="A1188" s="100" t="s">
        <v>1070</v>
      </c>
      <c r="B1188" s="30" t="s">
        <v>254</v>
      </c>
      <c r="C1188" s="24">
        <v>1844245.9460650582</v>
      </c>
      <c r="D1188" s="162">
        <v>941458.58514492086</v>
      </c>
      <c r="E1188" s="27">
        <v>969702.34269926848</v>
      </c>
      <c r="F1188" s="27">
        <v>998793.41298024659</v>
      </c>
    </row>
    <row r="1189" spans="1:6">
      <c r="A1189" s="100"/>
      <c r="B1189" s="30" t="s">
        <v>1002</v>
      </c>
      <c r="C1189" s="24">
        <v>2996487.2343819579</v>
      </c>
      <c r="D1189" s="162">
        <v>4529659.6628585104</v>
      </c>
      <c r="E1189" s="27">
        <v>4665549.452744266</v>
      </c>
      <c r="F1189" s="27">
        <v>4805515.9363265941</v>
      </c>
    </row>
    <row r="1190" spans="1:6">
      <c r="A1190" s="100" t="s">
        <v>1071</v>
      </c>
      <c r="B1190" s="30" t="s">
        <v>719</v>
      </c>
      <c r="C1190" s="24">
        <v>1741787.8379503328</v>
      </c>
      <c r="D1190" s="162">
        <v>1889155.33041464</v>
      </c>
      <c r="E1190" s="27">
        <v>1945829.9903270793</v>
      </c>
      <c r="F1190" s="27">
        <v>2004204.8900368917</v>
      </c>
    </row>
    <row r="1191" spans="1:6" ht="31">
      <c r="A1191" s="100" t="s">
        <v>1072</v>
      </c>
      <c r="B1191" s="30" t="s">
        <v>409</v>
      </c>
      <c r="C1191" s="24">
        <v>1495888.3784749918</v>
      </c>
      <c r="D1191" s="162">
        <v>1763627.5190619901</v>
      </c>
      <c r="E1191" s="27">
        <v>1816536.3446338498</v>
      </c>
      <c r="F1191" s="27">
        <v>1871032.4349728653</v>
      </c>
    </row>
    <row r="1192" spans="1:6">
      <c r="A1192" s="100" t="s">
        <v>1073</v>
      </c>
      <c r="B1192" s="30" t="s">
        <v>257</v>
      </c>
      <c r="C1192" s="24">
        <v>1106547.5676390349</v>
      </c>
      <c r="D1192" s="162">
        <v>1564875.15108695</v>
      </c>
      <c r="E1192" s="27">
        <v>1611821.4056195584</v>
      </c>
      <c r="F1192" s="27">
        <v>1660176.0477881453</v>
      </c>
    </row>
    <row r="1193" spans="1:6">
      <c r="A1193" s="100" t="s">
        <v>1074</v>
      </c>
      <c r="B1193" s="30" t="s">
        <v>261</v>
      </c>
      <c r="C1193" s="24">
        <v>7172067.568030782</v>
      </c>
      <c r="D1193" s="162">
        <v>3661227.8311191369</v>
      </c>
      <c r="E1193" s="27">
        <v>3771064.6660527112</v>
      </c>
      <c r="F1193" s="27">
        <v>3884196.6060342928</v>
      </c>
    </row>
    <row r="1194" spans="1:6">
      <c r="A1194" s="100" t="s">
        <v>1075</v>
      </c>
      <c r="B1194" s="30" t="s">
        <v>267</v>
      </c>
      <c r="C1194" s="24">
        <v>1885229.1893109486</v>
      </c>
      <c r="D1194" s="162">
        <v>962379.8870370303</v>
      </c>
      <c r="E1194" s="27">
        <v>991251.28364814119</v>
      </c>
      <c r="F1194" s="27">
        <v>1020988.8221575854</v>
      </c>
    </row>
    <row r="1195" spans="1:6">
      <c r="A1195" s="100" t="s">
        <v>1076</v>
      </c>
      <c r="B1195" s="30" t="s">
        <v>272</v>
      </c>
      <c r="C1195" s="24">
        <v>4124076.3276089435</v>
      </c>
      <c r="D1195" s="162">
        <v>2105276.1822274933</v>
      </c>
      <c r="E1195" s="27">
        <v>2168434.4676943179</v>
      </c>
      <c r="F1195" s="27">
        <v>2233487.5017251475</v>
      </c>
    </row>
    <row r="1196" spans="1:6">
      <c r="A1196" s="100" t="s">
        <v>1077</v>
      </c>
      <c r="B1196" s="30" t="s">
        <v>276</v>
      </c>
      <c r="C1196" s="24">
        <v>963106.21627841936</v>
      </c>
      <c r="D1196" s="162">
        <v>0</v>
      </c>
      <c r="E1196" s="27">
        <v>0</v>
      </c>
      <c r="F1196" s="27">
        <v>0</v>
      </c>
    </row>
    <row r="1197" spans="1:6">
      <c r="A1197" s="100" t="s">
        <v>1078</v>
      </c>
      <c r="B1197" s="30" t="s">
        <v>278</v>
      </c>
      <c r="C1197" s="24">
        <v>4508156.7570479205</v>
      </c>
      <c r="D1197" s="162">
        <v>2301343.208132029</v>
      </c>
      <c r="E1197" s="27">
        <v>2370383.50437599</v>
      </c>
      <c r="F1197" s="27">
        <v>2441495.0095072696</v>
      </c>
    </row>
    <row r="1198" spans="1:6">
      <c r="A1198" s="100" t="s">
        <v>1079</v>
      </c>
      <c r="B1198" s="30" t="s">
        <v>416</v>
      </c>
      <c r="C1198" s="24">
        <v>3893408.1083595683</v>
      </c>
      <c r="D1198" s="162">
        <v>1987523.679750389</v>
      </c>
      <c r="E1198" s="27">
        <v>2047149.3901429006</v>
      </c>
      <c r="F1198" s="27">
        <v>2108563.8718471876</v>
      </c>
    </row>
    <row r="1199" spans="1:6">
      <c r="A1199" s="100" t="s">
        <v>1080</v>
      </c>
      <c r="B1199" s="30" t="s">
        <v>459</v>
      </c>
      <c r="C1199" s="24">
        <v>10368760.541210217</v>
      </c>
      <c r="D1199" s="162">
        <v>15981004.5066438</v>
      </c>
      <c r="E1199" s="27">
        <v>16460434.641843114</v>
      </c>
      <c r="F1199" s="27">
        <v>16954247.681098409</v>
      </c>
    </row>
    <row r="1200" spans="1:6">
      <c r="A1200" s="100" t="s">
        <v>1081</v>
      </c>
      <c r="B1200" s="30" t="s">
        <v>294</v>
      </c>
      <c r="C1200" s="24">
        <v>1434413.5136061565</v>
      </c>
      <c r="D1200" s="162">
        <v>732245.56622382742</v>
      </c>
      <c r="E1200" s="27">
        <v>754212.93321054231</v>
      </c>
      <c r="F1200" s="27">
        <v>776839.32120685861</v>
      </c>
    </row>
    <row r="1201" spans="1:6">
      <c r="A1201" s="100" t="s">
        <v>1082</v>
      </c>
      <c r="B1201" s="30" t="s">
        <v>296</v>
      </c>
      <c r="C1201" s="24">
        <v>1127039.1892619801</v>
      </c>
      <c r="D1201" s="162">
        <v>575335.80203300726</v>
      </c>
      <c r="E1201" s="27">
        <v>592595.8760939975</v>
      </c>
      <c r="F1201" s="27">
        <v>610373.7523768174</v>
      </c>
    </row>
    <row r="1202" spans="1:6">
      <c r="A1202" s="100" t="s">
        <v>1083</v>
      </c>
      <c r="B1202" s="30" t="s">
        <v>463</v>
      </c>
      <c r="C1202" s="24">
        <v>51504.006039870663</v>
      </c>
      <c r="D1202" s="162">
        <v>0</v>
      </c>
      <c r="E1202" s="27">
        <v>0</v>
      </c>
      <c r="F1202" s="27">
        <v>0</v>
      </c>
    </row>
    <row r="1203" spans="1:6">
      <c r="A1203" s="100" t="s">
        <v>1084</v>
      </c>
      <c r="B1203" s="30" t="s">
        <v>304</v>
      </c>
      <c r="C1203" s="24">
        <v>225407.83785239604</v>
      </c>
      <c r="D1203" s="162">
        <v>115067.16040660146</v>
      </c>
      <c r="E1203" s="27">
        <v>118519.1752187995</v>
      </c>
      <c r="F1203" s="27">
        <v>122074.75047536349</v>
      </c>
    </row>
    <row r="1204" spans="1:6">
      <c r="A1204" s="101" t="s">
        <v>128</v>
      </c>
      <c r="B1204" s="31"/>
      <c r="C1204" s="33">
        <f t="shared" ref="C1204:F1204" si="63">SUM(C1163:C1203)</f>
        <v>188399217.04486498</v>
      </c>
      <c r="D1204" s="163">
        <f t="shared" si="63"/>
        <v>183289160.5493269</v>
      </c>
      <c r="E1204" s="32">
        <f t="shared" si="63"/>
        <v>188787835.36580667</v>
      </c>
      <c r="F1204" s="32">
        <f t="shared" si="63"/>
        <v>194451470.42678085</v>
      </c>
    </row>
    <row r="1205" spans="1:6">
      <c r="A1205" s="101" t="s">
        <v>129</v>
      </c>
      <c r="B1205" s="31"/>
      <c r="C1205" s="33">
        <f t="shared" ref="C1205:D1206" si="64">C1204</f>
        <v>188399217.04486498</v>
      </c>
      <c r="D1205" s="163">
        <f t="shared" si="64"/>
        <v>183289160.5493269</v>
      </c>
      <c r="E1205" s="32">
        <f>E1204</f>
        <v>188787835.36580667</v>
      </c>
      <c r="F1205" s="32">
        <f>F1204</f>
        <v>194451470.42678085</v>
      </c>
    </row>
    <row r="1206" spans="1:6">
      <c r="A1206" s="102" t="s">
        <v>130</v>
      </c>
      <c r="B1206" s="103"/>
      <c r="C1206" s="33">
        <f t="shared" si="64"/>
        <v>188399217.04486498</v>
      </c>
      <c r="D1206" s="163">
        <f t="shared" si="64"/>
        <v>183289160.5493269</v>
      </c>
      <c r="E1206" s="104">
        <f>E1205</f>
        <v>188787835.36580667</v>
      </c>
      <c r="F1206" s="104">
        <f>F1205</f>
        <v>194451470.42678085</v>
      </c>
    </row>
    <row r="1207" spans="1:6" s="66" customFormat="1">
      <c r="A1207" s="116"/>
      <c r="B1207" s="117"/>
      <c r="C1207" s="33"/>
      <c r="D1207" s="163"/>
      <c r="E1207" s="65"/>
      <c r="F1207" s="65"/>
    </row>
    <row r="1208" spans="1:6">
      <c r="A1208" s="101">
        <v>2</v>
      </c>
      <c r="B1208" s="31" t="s">
        <v>1085</v>
      </c>
      <c r="C1208" s="24"/>
      <c r="D1208" s="162"/>
      <c r="E1208" s="23"/>
      <c r="F1208" s="23"/>
    </row>
    <row r="1209" spans="1:6">
      <c r="A1209" s="101">
        <v>1</v>
      </c>
      <c r="B1209" s="31" t="s">
        <v>1085</v>
      </c>
      <c r="C1209" s="24"/>
      <c r="D1209" s="162"/>
      <c r="E1209" s="23"/>
      <c r="F1209" s="23"/>
    </row>
    <row r="1210" spans="1:6">
      <c r="A1210" s="100" t="s">
        <v>1086</v>
      </c>
      <c r="B1210" s="30" t="s">
        <v>548</v>
      </c>
      <c r="C1210" s="24">
        <v>35516968.859179094</v>
      </c>
      <c r="D1210" s="162">
        <v>36582477.924954467</v>
      </c>
      <c r="E1210" s="27">
        <v>37679952.262703098</v>
      </c>
      <c r="F1210" s="27">
        <v>38810350.830584191</v>
      </c>
    </row>
    <row r="1211" spans="1:6">
      <c r="A1211" s="100" t="s">
        <v>1087</v>
      </c>
      <c r="B1211" s="30" t="s">
        <v>159</v>
      </c>
      <c r="C1211" s="24">
        <v>6612156.7203935646</v>
      </c>
      <c r="D1211" s="162">
        <v>6810521.4220053721</v>
      </c>
      <c r="E1211" s="27">
        <v>7014837.0646655336</v>
      </c>
      <c r="F1211" s="27">
        <v>7225282.1766054993</v>
      </c>
    </row>
    <row r="1212" spans="1:6">
      <c r="A1212" s="100" t="s">
        <v>854</v>
      </c>
      <c r="B1212" s="30" t="s">
        <v>96</v>
      </c>
      <c r="C1212" s="24">
        <v>3001901.6951632719</v>
      </c>
      <c r="D1212" s="162">
        <v>3091958.7460181699</v>
      </c>
      <c r="E1212" s="27">
        <v>3184717.5083987149</v>
      </c>
      <c r="F1212" s="27">
        <v>3280259.0336506763</v>
      </c>
    </row>
    <row r="1213" spans="1:6">
      <c r="A1213" s="100" t="s">
        <v>1807</v>
      </c>
      <c r="B1213" s="30" t="s">
        <v>172</v>
      </c>
      <c r="C1213" s="24">
        <v>531417.25169665832</v>
      </c>
      <c r="D1213" s="162">
        <v>547359.76924755808</v>
      </c>
      <c r="E1213" s="27">
        <v>563780.56232498481</v>
      </c>
      <c r="F1213" s="27">
        <v>580693.97919473436</v>
      </c>
    </row>
    <row r="1214" spans="1:6">
      <c r="A1214" s="100" t="s">
        <v>1805</v>
      </c>
      <c r="B1214" s="30" t="s">
        <v>1716</v>
      </c>
      <c r="C1214" s="24">
        <v>32734.913890559248</v>
      </c>
      <c r="D1214" s="162">
        <v>33716.961307276026</v>
      </c>
      <c r="E1214" s="27">
        <v>34728.470146494306</v>
      </c>
      <c r="F1214" s="27">
        <v>35770.324250889134</v>
      </c>
    </row>
    <row r="1215" spans="1:6">
      <c r="A1215" s="100" t="s">
        <v>1088</v>
      </c>
      <c r="B1215" s="30" t="s">
        <v>553</v>
      </c>
      <c r="C1215" s="24">
        <v>117771.55431402013</v>
      </c>
      <c r="D1215" s="162">
        <v>121304.70094344074</v>
      </c>
      <c r="E1215" s="27">
        <v>124943.84197174397</v>
      </c>
      <c r="F1215" s="27">
        <v>128692.15723089629</v>
      </c>
    </row>
    <row r="1216" spans="1:6">
      <c r="A1216" s="100" t="s">
        <v>1089</v>
      </c>
      <c r="B1216" s="30" t="s">
        <v>134</v>
      </c>
      <c r="C1216" s="24">
        <v>409832.43245890189</v>
      </c>
      <c r="D1216" s="162">
        <v>209213.01892109355</v>
      </c>
      <c r="E1216" s="27">
        <v>215489.40948872635</v>
      </c>
      <c r="F1216" s="27">
        <v>221954.09177338815</v>
      </c>
    </row>
    <row r="1217" spans="1:6">
      <c r="A1217" s="100" t="s">
        <v>1090</v>
      </c>
      <c r="B1217" s="30" t="s">
        <v>136</v>
      </c>
      <c r="C1217" s="24">
        <v>194670.40541797839</v>
      </c>
      <c r="D1217" s="162">
        <v>99376.183987519427</v>
      </c>
      <c r="E1217" s="27">
        <v>102357.46950714501</v>
      </c>
      <c r="F1217" s="27">
        <v>105428.19359235937</v>
      </c>
    </row>
    <row r="1218" spans="1:6">
      <c r="A1218" s="100" t="s">
        <v>1091</v>
      </c>
      <c r="B1218" s="30" t="s">
        <v>138</v>
      </c>
      <c r="C1218" s="24">
        <v>61474.864868835277</v>
      </c>
      <c r="D1218" s="162">
        <v>31381.95283816403</v>
      </c>
      <c r="E1218" s="27">
        <v>32323.411423308953</v>
      </c>
      <c r="F1218" s="27">
        <v>33293.113766008224</v>
      </c>
    </row>
    <row r="1219" spans="1:6">
      <c r="A1219" s="100" t="s">
        <v>1092</v>
      </c>
      <c r="B1219" s="30" t="s">
        <v>397</v>
      </c>
      <c r="C1219" s="24">
        <v>133195.5405491431</v>
      </c>
      <c r="D1219" s="162">
        <v>67994.231149355401</v>
      </c>
      <c r="E1219" s="27">
        <v>70034.058083836062</v>
      </c>
      <c r="F1219" s="27">
        <v>72135.079826351139</v>
      </c>
    </row>
    <row r="1220" spans="1:6">
      <c r="A1220" s="100" t="s">
        <v>1093</v>
      </c>
      <c r="B1220" s="30" t="s">
        <v>100</v>
      </c>
      <c r="C1220" s="24">
        <v>512290.54057362734</v>
      </c>
      <c r="D1220" s="162">
        <v>261516.27365136694</v>
      </c>
      <c r="E1220" s="27">
        <v>269361.76186090795</v>
      </c>
      <c r="F1220" s="27">
        <v>277442.6147167352</v>
      </c>
    </row>
    <row r="1221" spans="1:6">
      <c r="A1221" s="100" t="s">
        <v>1094</v>
      </c>
      <c r="B1221" s="30" t="s">
        <v>102</v>
      </c>
      <c r="C1221" s="24">
        <v>286882.70272123127</v>
      </c>
      <c r="D1221" s="162">
        <v>146449.11324476547</v>
      </c>
      <c r="E1221" s="27">
        <v>150842.58664210842</v>
      </c>
      <c r="F1221" s="27">
        <v>155367.86424137169</v>
      </c>
    </row>
    <row r="1222" spans="1:6">
      <c r="A1222" s="100" t="s">
        <v>1095</v>
      </c>
      <c r="B1222" s="30" t="s">
        <v>142</v>
      </c>
      <c r="C1222" s="24">
        <v>174178.78379503326</v>
      </c>
      <c r="D1222" s="162">
        <v>88915.533041464747</v>
      </c>
      <c r="E1222" s="27">
        <v>91582.999032708685</v>
      </c>
      <c r="F1222" s="27">
        <v>94330.489003689945</v>
      </c>
    </row>
    <row r="1223" spans="1:6">
      <c r="A1223" s="100" t="s">
        <v>1096</v>
      </c>
      <c r="B1223" s="30" t="s">
        <v>104</v>
      </c>
      <c r="C1223" s="24">
        <v>717206.75680307823</v>
      </c>
      <c r="D1223" s="162">
        <v>366122.78311191371</v>
      </c>
      <c r="E1223" s="27">
        <v>377106.46660527115</v>
      </c>
      <c r="F1223" s="27">
        <v>388419.66060342931</v>
      </c>
    </row>
    <row r="1224" spans="1:6">
      <c r="A1224" s="100" t="s">
        <v>1097</v>
      </c>
      <c r="B1224" s="30" t="s">
        <v>106</v>
      </c>
      <c r="C1224" s="24">
        <v>2049162.1622945094</v>
      </c>
      <c r="D1224" s="162">
        <v>3046065.0946054701</v>
      </c>
      <c r="E1224" s="27">
        <v>3137447.0474436344</v>
      </c>
      <c r="F1224" s="27">
        <v>3231570.4588669436</v>
      </c>
    </row>
    <row r="1225" spans="1:6">
      <c r="A1225" s="100" t="s">
        <v>1098</v>
      </c>
      <c r="B1225" s="30" t="s">
        <v>401</v>
      </c>
      <c r="C1225" s="24">
        <v>553273.78381951747</v>
      </c>
      <c r="D1225" s="162">
        <v>282437.57554347627</v>
      </c>
      <c r="E1225" s="27">
        <v>290910.70280978055</v>
      </c>
      <c r="F1225" s="27">
        <v>299638.02389407397</v>
      </c>
    </row>
    <row r="1226" spans="1:6">
      <c r="A1226" s="100" t="s">
        <v>1099</v>
      </c>
      <c r="B1226" s="30" t="s">
        <v>403</v>
      </c>
      <c r="C1226" s="24">
        <v>614748.64868835278</v>
      </c>
      <c r="D1226" s="162">
        <v>313819.52838164032</v>
      </c>
      <c r="E1226" s="27">
        <v>323234.11423308955</v>
      </c>
      <c r="F1226" s="27">
        <v>332931.13766008226</v>
      </c>
    </row>
    <row r="1227" spans="1:6">
      <c r="A1227" s="100" t="s">
        <v>1100</v>
      </c>
      <c r="B1227" s="30" t="s">
        <v>194</v>
      </c>
      <c r="C1227" s="24">
        <v>286882.70272123127</v>
      </c>
      <c r="D1227" s="162">
        <v>146449.11324476547</v>
      </c>
      <c r="E1227" s="27">
        <v>150842.58664210842</v>
      </c>
      <c r="F1227" s="27">
        <v>155367.86424137169</v>
      </c>
    </row>
    <row r="1228" spans="1:6">
      <c r="A1228" s="100" t="s">
        <v>1101</v>
      </c>
      <c r="B1228" s="30" t="s">
        <v>405</v>
      </c>
      <c r="C1228" s="24">
        <v>225407.83785239604</v>
      </c>
      <c r="D1228" s="162">
        <v>115067.16040660146</v>
      </c>
      <c r="E1228" s="27">
        <v>118519.1752187995</v>
      </c>
      <c r="F1228" s="27">
        <v>122074.75047536349</v>
      </c>
    </row>
    <row r="1229" spans="1:6">
      <c r="A1229" s="100" t="s">
        <v>1102</v>
      </c>
      <c r="B1229" s="30" t="s">
        <v>206</v>
      </c>
      <c r="C1229" s="24">
        <v>256145.27028681367</v>
      </c>
      <c r="D1229" s="162">
        <v>130758.13682568347</v>
      </c>
      <c r="E1229" s="27">
        <v>134680.88093045398</v>
      </c>
      <c r="F1229" s="27">
        <v>138721.3073583676</v>
      </c>
    </row>
    <row r="1230" spans="1:6">
      <c r="A1230" s="100" t="s">
        <v>1103</v>
      </c>
      <c r="B1230" s="30" t="s">
        <v>232</v>
      </c>
      <c r="C1230" s="24">
        <v>1127039.1892619801</v>
      </c>
      <c r="D1230" s="162">
        <v>1575335.8020329999</v>
      </c>
      <c r="E1230" s="27">
        <v>1622595.8760939899</v>
      </c>
      <c r="F1230" s="27">
        <v>1671273.7523768097</v>
      </c>
    </row>
    <row r="1231" spans="1:6">
      <c r="A1231" s="100" t="s">
        <v>1104</v>
      </c>
      <c r="B1231" s="30" t="s">
        <v>150</v>
      </c>
      <c r="C1231" s="24">
        <v>215162.02704092348</v>
      </c>
      <c r="D1231" s="162">
        <v>109836.83493357411</v>
      </c>
      <c r="E1231" s="27">
        <v>113131.93998158134</v>
      </c>
      <c r="F1231" s="27">
        <v>116525.89818102878</v>
      </c>
    </row>
    <row r="1232" spans="1:6">
      <c r="A1232" s="100" t="s">
        <v>1105</v>
      </c>
      <c r="B1232" s="30" t="s">
        <v>119</v>
      </c>
      <c r="C1232" s="24">
        <v>1065564.3243931448</v>
      </c>
      <c r="D1232" s="162">
        <v>1543953.8491948401</v>
      </c>
      <c r="E1232" s="27">
        <v>1590272.4646706854</v>
      </c>
      <c r="F1232" s="27">
        <v>1637980.6386108059</v>
      </c>
    </row>
    <row r="1233" spans="1:6">
      <c r="A1233" s="100" t="s">
        <v>1106</v>
      </c>
      <c r="B1233" s="30" t="s">
        <v>407</v>
      </c>
      <c r="C1233" s="24">
        <v>215162.02704092348</v>
      </c>
      <c r="D1233" s="162">
        <v>109836.83493357411</v>
      </c>
      <c r="E1233" s="27">
        <v>113131.93998158134</v>
      </c>
      <c r="F1233" s="27">
        <v>116525.89818102878</v>
      </c>
    </row>
    <row r="1234" spans="1:6">
      <c r="A1234" s="100" t="s">
        <v>1107</v>
      </c>
      <c r="B1234" s="30" t="s">
        <v>242</v>
      </c>
      <c r="C1234" s="24">
        <v>0</v>
      </c>
      <c r="D1234" s="162">
        <v>0</v>
      </c>
      <c r="E1234" s="27">
        <v>0</v>
      </c>
      <c r="F1234" s="27">
        <v>0</v>
      </c>
    </row>
    <row r="1235" spans="1:6">
      <c r="A1235" s="100" t="s">
        <v>1108</v>
      </c>
      <c r="B1235" s="30" t="s">
        <v>254</v>
      </c>
      <c r="C1235" s="24">
        <v>30737.432434417638</v>
      </c>
      <c r="D1235" s="162">
        <v>15690.976419082015</v>
      </c>
      <c r="E1235" s="27">
        <v>16161.705711654477</v>
      </c>
      <c r="F1235" s="27">
        <v>16646.556883004112</v>
      </c>
    </row>
    <row r="1236" spans="1:6">
      <c r="A1236" s="100" t="s">
        <v>1109</v>
      </c>
      <c r="B1236" s="30" t="s">
        <v>719</v>
      </c>
      <c r="C1236" s="24">
        <v>614748.64868835278</v>
      </c>
      <c r="D1236" s="162">
        <v>22852</v>
      </c>
      <c r="E1236" s="27">
        <v>23537.56</v>
      </c>
      <c r="F1236" s="27">
        <v>24243.686800000003</v>
      </c>
    </row>
    <row r="1237" spans="1:6" ht="31">
      <c r="A1237" s="100" t="s">
        <v>1110</v>
      </c>
      <c r="B1237" s="30" t="s">
        <v>409</v>
      </c>
      <c r="C1237" s="24">
        <v>614748.64868835278</v>
      </c>
      <c r="D1237" s="162">
        <v>313819.52838164032</v>
      </c>
      <c r="E1237" s="27">
        <v>323234.11423308955</v>
      </c>
      <c r="F1237" s="27">
        <v>332931.13766008226</v>
      </c>
    </row>
    <row r="1238" spans="1:6">
      <c r="A1238" s="100" t="s">
        <v>1111</v>
      </c>
      <c r="B1238" s="30" t="s">
        <v>257</v>
      </c>
      <c r="C1238" s="24">
        <v>1485642.5676635194</v>
      </c>
      <c r="D1238" s="162">
        <v>1758397.19358896</v>
      </c>
      <c r="E1238" s="27">
        <v>1811149.1093966288</v>
      </c>
      <c r="F1238" s="27">
        <v>1865483.5826785278</v>
      </c>
    </row>
    <row r="1239" spans="1:6">
      <c r="A1239" s="100" t="s">
        <v>1112</v>
      </c>
      <c r="B1239" s="30" t="s">
        <v>261</v>
      </c>
      <c r="C1239" s="24">
        <v>1454905.1352291016</v>
      </c>
      <c r="D1239" s="162">
        <v>1742706.2171698799</v>
      </c>
      <c r="E1239" s="27">
        <v>1794987.4036849763</v>
      </c>
      <c r="F1239" s="27">
        <v>1848837.0257955256</v>
      </c>
    </row>
    <row r="1240" spans="1:6">
      <c r="A1240" s="100" t="s">
        <v>1113</v>
      </c>
      <c r="B1240" s="30" t="s">
        <v>267</v>
      </c>
      <c r="C1240" s="24">
        <v>758190.00004896848</v>
      </c>
      <c r="D1240" s="162">
        <v>387044.08500402304</v>
      </c>
      <c r="E1240" s="27">
        <v>398655.40755414375</v>
      </c>
      <c r="F1240" s="27">
        <v>410615.06978076807</v>
      </c>
    </row>
    <row r="1241" spans="1:6">
      <c r="A1241" s="100" t="s">
        <v>1114</v>
      </c>
      <c r="B1241" s="30" t="s">
        <v>383</v>
      </c>
      <c r="C1241" s="24">
        <v>758190.00004896848</v>
      </c>
      <c r="D1241" s="162">
        <v>0</v>
      </c>
      <c r="E1241" s="27">
        <v>0</v>
      </c>
      <c r="F1241" s="27">
        <v>0</v>
      </c>
    </row>
    <row r="1242" spans="1:6">
      <c r="A1242" s="100" t="s">
        <v>1115</v>
      </c>
      <c r="B1242" s="30" t="s">
        <v>272</v>
      </c>
      <c r="C1242" s="24">
        <v>573765.40544246254</v>
      </c>
      <c r="D1242" s="162">
        <v>387044.08500402304</v>
      </c>
      <c r="E1242" s="27">
        <v>398655.40755414375</v>
      </c>
      <c r="F1242" s="27">
        <v>410615.06978076807</v>
      </c>
    </row>
    <row r="1243" spans="1:6">
      <c r="A1243" s="100" t="s">
        <v>1116</v>
      </c>
      <c r="B1243" s="30" t="s">
        <v>276</v>
      </c>
      <c r="C1243" s="24">
        <v>3483575.6759006656</v>
      </c>
      <c r="D1243" s="162">
        <v>0</v>
      </c>
      <c r="E1243" s="27">
        <v>0</v>
      </c>
      <c r="F1243" s="27">
        <v>0</v>
      </c>
    </row>
    <row r="1244" spans="1:6">
      <c r="A1244" s="100" t="s">
        <v>1117</v>
      </c>
      <c r="B1244" s="30" t="s">
        <v>278</v>
      </c>
      <c r="C1244" s="24">
        <v>3688491.8921301165</v>
      </c>
      <c r="D1244" s="162">
        <v>3778310.6608292898</v>
      </c>
      <c r="E1244" s="27">
        <v>3891659.9806541684</v>
      </c>
      <c r="F1244" s="27">
        <v>4008409.7800737936</v>
      </c>
    </row>
    <row r="1245" spans="1:6">
      <c r="A1245" s="100" t="s">
        <v>1118</v>
      </c>
      <c r="B1245" s="30" t="s">
        <v>416</v>
      </c>
      <c r="C1245" s="24">
        <v>1846407.9455143523</v>
      </c>
      <c r="D1245" s="162">
        <v>1882917.1702898417</v>
      </c>
      <c r="E1245" s="27">
        <v>1939404.685398537</v>
      </c>
      <c r="F1245" s="27">
        <v>1997586.8259604932</v>
      </c>
    </row>
    <row r="1246" spans="1:6">
      <c r="A1246" s="100" t="s">
        <v>1119</v>
      </c>
      <c r="B1246" s="30" t="s">
        <v>1692</v>
      </c>
      <c r="C1246" s="24">
        <v>2801112</v>
      </c>
      <c r="D1246" s="162">
        <v>2856499</v>
      </c>
      <c r="E1246" s="27">
        <v>2942193.97</v>
      </c>
      <c r="F1246" s="27">
        <v>3030459.7891000002</v>
      </c>
    </row>
    <row r="1247" spans="1:6">
      <c r="A1247" s="100" t="s">
        <v>1120</v>
      </c>
      <c r="B1247" s="30" t="s">
        <v>1693</v>
      </c>
      <c r="C1247" s="24">
        <v>1064423</v>
      </c>
      <c r="D1247" s="162">
        <v>1085470</v>
      </c>
      <c r="E1247" s="27">
        <v>1118034.1000000001</v>
      </c>
      <c r="F1247" s="27">
        <v>1151575.1230000001</v>
      </c>
    </row>
    <row r="1248" spans="1:6">
      <c r="A1248" s="101" t="s">
        <v>128</v>
      </c>
      <c r="B1248" s="31"/>
      <c r="C1248" s="33">
        <f t="shared" ref="C1248:F1248" si="65">SUM(C1210:C1247)</f>
        <v>74086169.34701407</v>
      </c>
      <c r="D1248" s="163">
        <f t="shared" si="65"/>
        <v>70062619.461211294</v>
      </c>
      <c r="E1248" s="32">
        <f t="shared" si="65"/>
        <v>72164498.045047611</v>
      </c>
      <c r="F1248" s="32">
        <f t="shared" si="65"/>
        <v>74329432.986399055</v>
      </c>
    </row>
    <row r="1249" spans="1:6">
      <c r="A1249" s="101" t="s">
        <v>151</v>
      </c>
      <c r="B1249" s="31"/>
      <c r="C1249" s="33">
        <f t="shared" ref="C1249:D1250" si="66">C1248</f>
        <v>74086169.34701407</v>
      </c>
      <c r="D1249" s="163">
        <f t="shared" si="66"/>
        <v>70062619.461211294</v>
      </c>
      <c r="E1249" s="32">
        <f>E1248</f>
        <v>72164498.045047611</v>
      </c>
      <c r="F1249" s="32">
        <f>F1248</f>
        <v>74329432.986399055</v>
      </c>
    </row>
    <row r="1250" spans="1:6">
      <c r="A1250" s="102" t="s">
        <v>152</v>
      </c>
      <c r="B1250" s="103"/>
      <c r="C1250" s="33">
        <f t="shared" si="66"/>
        <v>74086169.34701407</v>
      </c>
      <c r="D1250" s="163">
        <f t="shared" si="66"/>
        <v>70062619.461211294</v>
      </c>
      <c r="E1250" s="104">
        <f>E1249</f>
        <v>72164498.045047611</v>
      </c>
      <c r="F1250" s="104">
        <f>F1249</f>
        <v>74329432.986399055</v>
      </c>
    </row>
    <row r="1251" spans="1:6" s="66" customFormat="1">
      <c r="A1251" s="116"/>
      <c r="B1251" s="117"/>
      <c r="C1251" s="33"/>
      <c r="D1251" s="163"/>
      <c r="E1251" s="65"/>
      <c r="F1251" s="65"/>
    </row>
    <row r="1252" spans="1:6">
      <c r="A1252" s="101">
        <v>3</v>
      </c>
      <c r="B1252" s="31" t="s">
        <v>1121</v>
      </c>
      <c r="C1252" s="24"/>
      <c r="D1252" s="162"/>
      <c r="E1252" s="27"/>
      <c r="F1252" s="27"/>
    </row>
    <row r="1253" spans="1:6">
      <c r="A1253" s="101">
        <v>1</v>
      </c>
      <c r="B1253" s="31" t="s">
        <v>1121</v>
      </c>
      <c r="C1253" s="24"/>
      <c r="D1253" s="162"/>
      <c r="E1253" s="23"/>
      <c r="F1253" s="23"/>
    </row>
    <row r="1254" spans="1:6">
      <c r="A1254" s="100" t="s">
        <v>1122</v>
      </c>
      <c r="B1254" s="30" t="s">
        <v>548</v>
      </c>
      <c r="C1254" s="24">
        <v>7077897</v>
      </c>
      <c r="D1254" s="162">
        <v>7290234.038205835</v>
      </c>
      <c r="E1254" s="27">
        <v>7508941.0593520105</v>
      </c>
      <c r="F1254" s="27">
        <v>7734209.2911325712</v>
      </c>
    </row>
    <row r="1255" spans="1:6">
      <c r="A1255" s="100" t="s">
        <v>1123</v>
      </c>
      <c r="B1255" s="30" t="s">
        <v>159</v>
      </c>
      <c r="C1255" s="24">
        <v>923204</v>
      </c>
      <c r="D1255" s="162">
        <v>950900.09193989146</v>
      </c>
      <c r="E1255" s="27">
        <v>979427.09469808824</v>
      </c>
      <c r="F1255" s="27">
        <v>1008809.9075390309</v>
      </c>
    </row>
    <row r="1256" spans="1:6">
      <c r="A1256" s="100" t="s">
        <v>854</v>
      </c>
      <c r="B1256" s="30" t="s">
        <v>96</v>
      </c>
      <c r="C1256" s="24">
        <v>3001901</v>
      </c>
      <c r="D1256" s="162">
        <v>3091958.7460181699</v>
      </c>
      <c r="E1256" s="27">
        <v>3184717.5083987149</v>
      </c>
      <c r="F1256" s="27">
        <v>3280259.0336506763</v>
      </c>
    </row>
    <row r="1257" spans="1:6">
      <c r="A1257" s="100" t="s">
        <v>1807</v>
      </c>
      <c r="B1257" s="30" t="s">
        <v>172</v>
      </c>
      <c r="C1257" s="24">
        <v>5100</v>
      </c>
      <c r="D1257" s="162">
        <v>85272.639906486642</v>
      </c>
      <c r="E1257" s="27">
        <v>87830.81910368125</v>
      </c>
      <c r="F1257" s="27">
        <v>90465.743676791695</v>
      </c>
    </row>
    <row r="1258" spans="1:6">
      <c r="A1258" s="100" t="s">
        <v>1805</v>
      </c>
      <c r="B1258" s="30" t="s">
        <v>1716</v>
      </c>
      <c r="C1258" s="24">
        <v>82789</v>
      </c>
      <c r="D1258" s="162">
        <v>5252.7322281077904</v>
      </c>
      <c r="E1258" s="27">
        <v>5410.3141949510245</v>
      </c>
      <c r="F1258" s="27">
        <v>5572.6236207995553</v>
      </c>
    </row>
    <row r="1259" spans="1:6">
      <c r="A1259" s="100" t="s">
        <v>1124</v>
      </c>
      <c r="B1259" s="30" t="s">
        <v>553</v>
      </c>
      <c r="C1259" s="24">
        <v>18348</v>
      </c>
      <c r="D1259" s="162">
        <v>18897.940008878755</v>
      </c>
      <c r="E1259" s="27">
        <v>19464.878209145118</v>
      </c>
      <c r="F1259" s="27">
        <v>20048.824555419473</v>
      </c>
    </row>
    <row r="1260" spans="1:6">
      <c r="A1260" s="100" t="s">
        <v>1125</v>
      </c>
      <c r="B1260" s="30" t="s">
        <v>134</v>
      </c>
      <c r="C1260" s="24">
        <v>133196</v>
      </c>
      <c r="D1260" s="162">
        <v>67994.231149355401</v>
      </c>
      <c r="E1260" s="27">
        <v>70034.058083836062</v>
      </c>
      <c r="F1260" s="27">
        <v>72135.079826351139</v>
      </c>
    </row>
    <row r="1261" spans="1:6">
      <c r="A1261" s="100" t="s">
        <v>1126</v>
      </c>
      <c r="B1261" s="30" t="s">
        <v>136</v>
      </c>
      <c r="C1261" s="24">
        <v>63524</v>
      </c>
      <c r="D1261" s="162">
        <v>32428.0179327695</v>
      </c>
      <c r="E1261" s="27">
        <v>33400.858470752588</v>
      </c>
      <c r="F1261" s="27">
        <v>34402.884224875168</v>
      </c>
    </row>
    <row r="1262" spans="1:6">
      <c r="A1262" s="100" t="s">
        <v>1127</v>
      </c>
      <c r="B1262" s="30" t="s">
        <v>138</v>
      </c>
      <c r="C1262" s="24">
        <v>25615</v>
      </c>
      <c r="D1262" s="162">
        <v>13075.813682568347</v>
      </c>
      <c r="E1262" s="27">
        <v>13468.088093045397</v>
      </c>
      <c r="F1262" s="27">
        <v>13872.130735836759</v>
      </c>
    </row>
    <row r="1263" spans="1:6">
      <c r="A1263" s="100" t="s">
        <v>1128</v>
      </c>
      <c r="B1263" s="30" t="s">
        <v>397</v>
      </c>
      <c r="C1263" s="24">
        <v>133196</v>
      </c>
      <c r="D1263" s="162">
        <v>67994.231149355401</v>
      </c>
      <c r="E1263" s="27">
        <v>70034.058083836062</v>
      </c>
      <c r="F1263" s="27">
        <v>72135.079826351139</v>
      </c>
    </row>
    <row r="1264" spans="1:6">
      <c r="A1264" s="100" t="s">
        <v>1129</v>
      </c>
      <c r="B1264" s="30" t="s">
        <v>100</v>
      </c>
      <c r="C1264" s="24">
        <v>286883</v>
      </c>
      <c r="D1264" s="162">
        <v>146449.11324476547</v>
      </c>
      <c r="E1264" s="27">
        <v>150842.58664210842</v>
      </c>
      <c r="F1264" s="27">
        <v>155367.86424137169</v>
      </c>
    </row>
    <row r="1265" spans="1:6">
      <c r="A1265" s="100" t="s">
        <v>1130</v>
      </c>
      <c r="B1265" s="30" t="s">
        <v>102</v>
      </c>
      <c r="C1265" s="24">
        <v>286883</v>
      </c>
      <c r="D1265" s="162">
        <v>146449.11324476547</v>
      </c>
      <c r="E1265" s="27">
        <v>150842.58664210842</v>
      </c>
      <c r="F1265" s="27">
        <v>155367.86424137169</v>
      </c>
    </row>
    <row r="1266" spans="1:6">
      <c r="A1266" s="100" t="s">
        <v>1131</v>
      </c>
      <c r="B1266" s="30" t="s">
        <v>104</v>
      </c>
      <c r="C1266" s="24">
        <v>901631</v>
      </c>
      <c r="D1266" s="162">
        <v>1460268.6416263999</v>
      </c>
      <c r="E1266" s="27">
        <v>1504076.7008751919</v>
      </c>
      <c r="F1266" s="27">
        <v>1549199.0019014478</v>
      </c>
    </row>
    <row r="1267" spans="1:6">
      <c r="A1267" s="100" t="s">
        <v>1132</v>
      </c>
      <c r="B1267" s="30" t="s">
        <v>106</v>
      </c>
      <c r="C1267" s="24">
        <v>1460166</v>
      </c>
      <c r="D1267" s="162">
        <v>1745391.5592403901</v>
      </c>
      <c r="E1267" s="27">
        <v>1797753.3060176019</v>
      </c>
      <c r="F1267" s="27">
        <v>1851685.9051981301</v>
      </c>
    </row>
    <row r="1268" spans="1:6">
      <c r="A1268" s="100" t="s">
        <v>1133</v>
      </c>
      <c r="B1268" s="30" t="s">
        <v>401</v>
      </c>
      <c r="C1268" s="24">
        <v>1127039</v>
      </c>
      <c r="D1268" s="162">
        <v>1575335.8020329999</v>
      </c>
      <c r="E1268" s="27">
        <v>1622595.8760939899</v>
      </c>
      <c r="F1268" s="27">
        <v>1671273.7523768097</v>
      </c>
    </row>
    <row r="1269" spans="1:6">
      <c r="A1269" s="100" t="s">
        <v>1134</v>
      </c>
      <c r="B1269" s="30" t="s">
        <v>403</v>
      </c>
      <c r="C1269" s="24">
        <v>594257</v>
      </c>
      <c r="D1269" s="162">
        <v>1303358.8774355799</v>
      </c>
      <c r="E1269" s="27">
        <v>1342459.6437586474</v>
      </c>
      <c r="F1269" s="27">
        <v>1382733.4330714068</v>
      </c>
    </row>
    <row r="1270" spans="1:6">
      <c r="A1270" s="100" t="s">
        <v>1135</v>
      </c>
      <c r="B1270" s="30" t="s">
        <v>194</v>
      </c>
      <c r="C1270" s="24">
        <v>235654</v>
      </c>
      <c r="D1270" s="162">
        <v>900297.48587962904</v>
      </c>
      <c r="E1270" s="27">
        <v>927306.41045601794</v>
      </c>
      <c r="F1270" s="27">
        <v>955125.60276969848</v>
      </c>
    </row>
    <row r="1271" spans="1:6">
      <c r="A1271" s="100" t="s">
        <v>1136</v>
      </c>
      <c r="B1271" s="30" t="s">
        <v>405</v>
      </c>
      <c r="C1271" s="24">
        <v>348358</v>
      </c>
      <c r="D1271" s="162">
        <v>600831.06608292903</v>
      </c>
      <c r="E1271" s="27">
        <v>618855.99806541693</v>
      </c>
      <c r="F1271" s="27">
        <v>637421.67800737941</v>
      </c>
    </row>
    <row r="1272" spans="1:6">
      <c r="A1272" s="100" t="s">
        <v>1137</v>
      </c>
      <c r="B1272" s="30" t="s">
        <v>206</v>
      </c>
      <c r="C1272" s="24">
        <v>256145</v>
      </c>
      <c r="D1272" s="162">
        <v>530758.13682568294</v>
      </c>
      <c r="E1272" s="27">
        <v>546680.88093045342</v>
      </c>
      <c r="F1272" s="27">
        <v>563081.30735836702</v>
      </c>
    </row>
    <row r="1273" spans="1:6">
      <c r="A1273" s="100" t="s">
        <v>1138</v>
      </c>
      <c r="B1273" s="30" t="s">
        <v>232</v>
      </c>
      <c r="C1273" s="24">
        <v>737698</v>
      </c>
      <c r="D1273" s="162">
        <v>1376583.4340579601</v>
      </c>
      <c r="E1273" s="27">
        <v>1417880.9370796988</v>
      </c>
      <c r="F1273" s="27">
        <v>1460417.3651920897</v>
      </c>
    </row>
    <row r="1274" spans="1:6">
      <c r="A1274" s="100" t="s">
        <v>1139</v>
      </c>
      <c r="B1274" s="30" t="s">
        <v>150</v>
      </c>
      <c r="C1274" s="24">
        <v>266391</v>
      </c>
      <c r="D1274" s="162">
        <v>135988.4622987108</v>
      </c>
      <c r="E1274" s="27">
        <v>140068.11616767212</v>
      </c>
      <c r="F1274" s="27">
        <v>144270.15965270228</v>
      </c>
    </row>
    <row r="1275" spans="1:6">
      <c r="A1275" s="100" t="s">
        <v>1140</v>
      </c>
      <c r="B1275" s="30" t="s">
        <v>119</v>
      </c>
      <c r="C1275" s="24">
        <v>532782</v>
      </c>
      <c r="D1275" s="162">
        <v>271976.9245974216</v>
      </c>
      <c r="E1275" s="27">
        <v>280136.23233534425</v>
      </c>
      <c r="F1275" s="27">
        <v>288540.31930540456</v>
      </c>
    </row>
    <row r="1276" spans="1:6">
      <c r="A1276" s="100" t="s">
        <v>1141</v>
      </c>
      <c r="B1276" s="30" t="s">
        <v>407</v>
      </c>
      <c r="C1276" s="24">
        <v>266391</v>
      </c>
      <c r="D1276" s="162">
        <v>135988.4622987108</v>
      </c>
      <c r="E1276" s="27">
        <v>140068.11616767212</v>
      </c>
      <c r="F1276" s="27">
        <v>144270.15965270228</v>
      </c>
    </row>
    <row r="1277" spans="1:6">
      <c r="A1277" s="100" t="s">
        <v>1142</v>
      </c>
      <c r="B1277" s="30" t="s">
        <v>254</v>
      </c>
      <c r="C1277" s="24">
        <v>163933</v>
      </c>
      <c r="D1277" s="162">
        <v>803685.20756843698</v>
      </c>
      <c r="E1277" s="27">
        <v>827795.76379549014</v>
      </c>
      <c r="F1277" s="27">
        <v>852629.63670935482</v>
      </c>
    </row>
    <row r="1278" spans="1:6">
      <c r="A1278" s="100" t="s">
        <v>1143</v>
      </c>
      <c r="B1278" s="30" t="s">
        <v>719</v>
      </c>
      <c r="C1278" s="24">
        <v>204916</v>
      </c>
      <c r="D1278" s="162">
        <v>104606.50946054677</v>
      </c>
      <c r="E1278" s="27">
        <v>107744.70474436317</v>
      </c>
      <c r="F1278" s="27">
        <v>110977.04588669408</v>
      </c>
    </row>
    <row r="1279" spans="1:6" ht="31">
      <c r="A1279" s="100" t="s">
        <v>1144</v>
      </c>
      <c r="B1279" s="30" t="s">
        <v>409</v>
      </c>
      <c r="C1279" s="24">
        <v>379095</v>
      </c>
      <c r="D1279" s="162">
        <v>193522.04250201152</v>
      </c>
      <c r="E1279" s="27">
        <v>199327.70377707187</v>
      </c>
      <c r="F1279" s="27">
        <v>205307.53489038403</v>
      </c>
    </row>
    <row r="1280" spans="1:6">
      <c r="A1280" s="100" t="s">
        <v>1145</v>
      </c>
      <c r="B1280" s="30" t="s">
        <v>257</v>
      </c>
      <c r="C1280" s="24">
        <v>379095</v>
      </c>
      <c r="D1280" s="162">
        <v>193522.04250201152</v>
      </c>
      <c r="E1280" s="27">
        <v>199327.70377707187</v>
      </c>
      <c r="F1280" s="27">
        <v>205307.53489038403</v>
      </c>
    </row>
    <row r="1281" spans="1:6">
      <c r="A1281" s="100" t="s">
        <v>1146</v>
      </c>
      <c r="B1281" s="30" t="s">
        <v>261</v>
      </c>
      <c r="C1281" s="24">
        <v>245899</v>
      </c>
      <c r="D1281" s="162">
        <v>125527.81135265612</v>
      </c>
      <c r="E1281" s="27">
        <v>129293.64569323581</v>
      </c>
      <c r="F1281" s="27">
        <v>133172.4550640329</v>
      </c>
    </row>
    <row r="1282" spans="1:6">
      <c r="A1282" s="100" t="s">
        <v>1147</v>
      </c>
      <c r="B1282" s="30" t="s">
        <v>267</v>
      </c>
      <c r="C1282" s="24">
        <v>40983</v>
      </c>
      <c r="D1282" s="162">
        <v>20921.301892109354</v>
      </c>
      <c r="E1282" s="27">
        <v>21548.940948872634</v>
      </c>
      <c r="F1282" s="27">
        <v>22195.409177338814</v>
      </c>
    </row>
    <row r="1283" spans="1:6">
      <c r="A1283" s="100" t="s">
        <v>1148</v>
      </c>
      <c r="B1283" s="30" t="s">
        <v>276</v>
      </c>
      <c r="C1283" s="24">
        <v>194670</v>
      </c>
      <c r="D1283" s="162">
        <v>0</v>
      </c>
      <c r="E1283" s="27">
        <v>0</v>
      </c>
      <c r="F1283" s="27">
        <v>0</v>
      </c>
    </row>
    <row r="1284" spans="1:6">
      <c r="A1284" s="100" t="s">
        <v>1149</v>
      </c>
      <c r="B1284" s="30" t="s">
        <v>416</v>
      </c>
      <c r="C1284" s="24">
        <v>845417</v>
      </c>
      <c r="D1284" s="162">
        <v>431572.03085875011</v>
      </c>
      <c r="E1284" s="27">
        <v>444519.1917845126</v>
      </c>
      <c r="F1284" s="27">
        <v>457854.76753804798</v>
      </c>
    </row>
    <row r="1285" spans="1:6">
      <c r="A1285" s="100" t="s">
        <v>1150</v>
      </c>
      <c r="B1285" s="30" t="s">
        <v>294</v>
      </c>
      <c r="C1285" s="24">
        <v>338112</v>
      </c>
      <c r="D1285" s="162">
        <v>172600.74060990219</v>
      </c>
      <c r="E1285" s="27">
        <v>177778.76282819925</v>
      </c>
      <c r="F1285" s="27">
        <v>183112.12571304524</v>
      </c>
    </row>
    <row r="1286" spans="1:6">
      <c r="A1286" s="100" t="s">
        <v>1151</v>
      </c>
      <c r="B1286" s="30" t="s">
        <v>296</v>
      </c>
      <c r="C1286" s="24">
        <v>225408</v>
      </c>
      <c r="D1286" s="162">
        <v>115067.16040660146</v>
      </c>
      <c r="E1286" s="27">
        <v>118519.1752187995</v>
      </c>
      <c r="F1286" s="27">
        <v>122074.75047536349</v>
      </c>
    </row>
    <row r="1287" spans="1:6">
      <c r="A1287" s="101" t="s">
        <v>128</v>
      </c>
      <c r="B1287" s="31"/>
      <c r="C1287" s="33">
        <f t="shared" ref="C1287:F1287" si="67">SUM(C1254:C1286)</f>
        <v>21782576</v>
      </c>
      <c r="D1287" s="163">
        <f t="shared" si="67"/>
        <v>24114710.408240385</v>
      </c>
      <c r="E1287" s="32">
        <f t="shared" si="67"/>
        <v>24838151.720487598</v>
      </c>
      <c r="F1287" s="32">
        <f t="shared" si="67"/>
        <v>25583296.272102229</v>
      </c>
    </row>
    <row r="1288" spans="1:6">
      <c r="A1288" s="101" t="s">
        <v>309</v>
      </c>
      <c r="B1288" s="31"/>
      <c r="C1288" s="33">
        <f t="shared" ref="C1288:D1289" si="68">C1287</f>
        <v>21782576</v>
      </c>
      <c r="D1288" s="163">
        <f t="shared" si="68"/>
        <v>24114710.408240385</v>
      </c>
      <c r="E1288" s="32">
        <f>E1287</f>
        <v>24838151.720487598</v>
      </c>
      <c r="F1288" s="32">
        <f>F1287</f>
        <v>25583296.272102229</v>
      </c>
    </row>
    <row r="1289" spans="1:6">
      <c r="A1289" s="105" t="s">
        <v>310</v>
      </c>
      <c r="B1289" s="103"/>
      <c r="C1289" s="33">
        <f t="shared" si="68"/>
        <v>21782576</v>
      </c>
      <c r="D1289" s="163">
        <f t="shared" si="68"/>
        <v>24114710.408240385</v>
      </c>
      <c r="E1289" s="104">
        <f>E1288</f>
        <v>24838151.720487598</v>
      </c>
      <c r="F1289" s="104">
        <f>F1288</f>
        <v>25583296.272102229</v>
      </c>
    </row>
    <row r="1290" spans="1:6" s="66" customFormat="1">
      <c r="A1290" s="116"/>
      <c r="B1290" s="117"/>
      <c r="C1290" s="33"/>
      <c r="D1290" s="163"/>
      <c r="E1290" s="65"/>
      <c r="F1290" s="65"/>
    </row>
    <row r="1291" spans="1:6">
      <c r="A1291" s="101">
        <v>4</v>
      </c>
      <c r="B1291" s="31" t="s">
        <v>1715</v>
      </c>
      <c r="C1291" s="24"/>
      <c r="D1291" s="162"/>
      <c r="E1291" s="27"/>
      <c r="F1291" s="27"/>
    </row>
    <row r="1292" spans="1:6">
      <c r="A1292" s="101">
        <v>1</v>
      </c>
      <c r="B1292" s="31" t="s">
        <v>1715</v>
      </c>
      <c r="C1292" s="24"/>
      <c r="D1292" s="162"/>
      <c r="E1292" s="23"/>
      <c r="F1292" s="23"/>
    </row>
    <row r="1293" spans="1:6">
      <c r="A1293" s="100" t="s">
        <v>1152</v>
      </c>
      <c r="B1293" s="30" t="s">
        <v>548</v>
      </c>
      <c r="C1293" s="24">
        <v>3984831</v>
      </c>
      <c r="D1293" s="162">
        <v>4104375.5720680621</v>
      </c>
      <c r="E1293" s="27">
        <v>4227506.8392301043</v>
      </c>
      <c r="F1293" s="27">
        <v>4354332.0444070073</v>
      </c>
    </row>
    <row r="1294" spans="1:6">
      <c r="A1294" s="100" t="s">
        <v>1153</v>
      </c>
      <c r="B1294" s="30" t="s">
        <v>159</v>
      </c>
      <c r="C1294" s="24">
        <v>473082</v>
      </c>
      <c r="D1294" s="162">
        <v>487274.0720564138</v>
      </c>
      <c r="E1294" s="27">
        <v>501892.29421810625</v>
      </c>
      <c r="F1294" s="27">
        <v>516949.06304464943</v>
      </c>
    </row>
    <row r="1295" spans="1:6">
      <c r="A1295" s="100" t="s">
        <v>854</v>
      </c>
      <c r="B1295" s="30" t="s">
        <v>96</v>
      </c>
      <c r="C1295" s="24">
        <v>216137</v>
      </c>
      <c r="D1295" s="162">
        <v>222621.02971330823</v>
      </c>
      <c r="E1295" s="27">
        <v>229299.66060470749</v>
      </c>
      <c r="F1295" s="27">
        <v>236178.65042284873</v>
      </c>
    </row>
    <row r="1296" spans="1:6">
      <c r="A1296" s="100" t="s">
        <v>1807</v>
      </c>
      <c r="B1296" s="30" t="s">
        <v>172</v>
      </c>
      <c r="C1296" s="24">
        <v>35185</v>
      </c>
      <c r="D1296" s="162">
        <v>588327.38965711487</v>
      </c>
      <c r="E1296" s="27">
        <v>605977.21134682838</v>
      </c>
      <c r="F1296" s="27">
        <v>624156.52768723329</v>
      </c>
    </row>
    <row r="1297" spans="1:6">
      <c r="A1297" s="100" t="s">
        <v>1805</v>
      </c>
      <c r="B1297" s="30" t="s">
        <v>1716</v>
      </c>
      <c r="C1297" s="24">
        <v>571192</v>
      </c>
      <c r="D1297" s="162">
        <v>36240.536750350773</v>
      </c>
      <c r="E1297" s="27">
        <v>37327.752852861297</v>
      </c>
      <c r="F1297" s="27">
        <v>38447.585438447139</v>
      </c>
    </row>
    <row r="1298" spans="1:6">
      <c r="A1298" s="100" t="s">
        <v>1154</v>
      </c>
      <c r="B1298" s="30" t="s">
        <v>553</v>
      </c>
      <c r="C1298" s="24">
        <v>126586</v>
      </c>
      <c r="D1298" s="162">
        <v>130383.85732531591</v>
      </c>
      <c r="E1298" s="27">
        <v>134295.37304507539</v>
      </c>
      <c r="F1298" s="27">
        <v>138324.23423642767</v>
      </c>
    </row>
    <row r="1299" spans="1:6">
      <c r="A1299" s="100" t="s">
        <v>1155</v>
      </c>
      <c r="B1299" s="30" t="s">
        <v>134</v>
      </c>
      <c r="C1299" s="24">
        <v>133196</v>
      </c>
      <c r="D1299" s="162">
        <v>67994.231149355401</v>
      </c>
      <c r="E1299" s="27">
        <v>70034.058083836062</v>
      </c>
      <c r="F1299" s="27">
        <v>72135.079826351139</v>
      </c>
    </row>
    <row r="1300" spans="1:6">
      <c r="A1300" s="100" t="s">
        <v>1156</v>
      </c>
      <c r="B1300" s="30" t="s">
        <v>136</v>
      </c>
      <c r="C1300" s="24">
        <v>102458</v>
      </c>
      <c r="D1300" s="162">
        <v>52303.254730273387</v>
      </c>
      <c r="E1300" s="27">
        <v>53872.352372181587</v>
      </c>
      <c r="F1300" s="27">
        <v>55488.522943347038</v>
      </c>
    </row>
    <row r="1301" spans="1:6">
      <c r="A1301" s="100" t="s">
        <v>1157</v>
      </c>
      <c r="B1301" s="30" t="s">
        <v>138</v>
      </c>
      <c r="C1301" s="24">
        <v>40983</v>
      </c>
      <c r="D1301" s="162">
        <v>20921.301892109354</v>
      </c>
      <c r="E1301" s="27">
        <v>21548.940948872634</v>
      </c>
      <c r="F1301" s="27">
        <v>22195.409177338814</v>
      </c>
    </row>
    <row r="1302" spans="1:6">
      <c r="A1302" s="100" t="s">
        <v>1158</v>
      </c>
      <c r="B1302" s="30" t="s">
        <v>397</v>
      </c>
      <c r="C1302" s="24">
        <v>256145</v>
      </c>
      <c r="D1302" s="162">
        <v>130758.13682568347</v>
      </c>
      <c r="E1302" s="27">
        <v>134680.88093045398</v>
      </c>
      <c r="F1302" s="27">
        <v>138721.3073583676</v>
      </c>
    </row>
    <row r="1303" spans="1:6">
      <c r="A1303" s="100" t="s">
        <v>1159</v>
      </c>
      <c r="B1303" s="30" t="s">
        <v>100</v>
      </c>
      <c r="C1303" s="24">
        <v>286883</v>
      </c>
      <c r="D1303" s="162">
        <v>146449.11324476547</v>
      </c>
      <c r="E1303" s="27">
        <v>150842.58664210842</v>
      </c>
      <c r="F1303" s="27">
        <v>155367.86424137169</v>
      </c>
    </row>
    <row r="1304" spans="1:6">
      <c r="A1304" s="100" t="s">
        <v>1160</v>
      </c>
      <c r="B1304" s="30" t="s">
        <v>102</v>
      </c>
      <c r="C1304" s="24">
        <v>286883</v>
      </c>
      <c r="D1304" s="162">
        <v>146449.11324476547</v>
      </c>
      <c r="E1304" s="27">
        <v>150842.58664210842</v>
      </c>
      <c r="F1304" s="27">
        <v>155367.86424137169</v>
      </c>
    </row>
    <row r="1305" spans="1:6">
      <c r="A1305" s="100" t="s">
        <v>1161</v>
      </c>
      <c r="B1305" s="30" t="s">
        <v>142</v>
      </c>
      <c r="C1305" s="24">
        <v>174179</v>
      </c>
      <c r="D1305" s="162">
        <v>88915.533041464747</v>
      </c>
      <c r="E1305" s="27">
        <v>91582.999032708685</v>
      </c>
      <c r="F1305" s="27">
        <v>94330.489003689945</v>
      </c>
    </row>
    <row r="1306" spans="1:6">
      <c r="A1306" s="100" t="s">
        <v>1162</v>
      </c>
      <c r="B1306" s="30" t="s">
        <v>104</v>
      </c>
      <c r="C1306" s="24">
        <v>717207</v>
      </c>
      <c r="D1306" s="162">
        <v>366122.78311191371</v>
      </c>
      <c r="E1306" s="27">
        <v>377106.46660527115</v>
      </c>
      <c r="F1306" s="27">
        <v>388419.66060342931</v>
      </c>
    </row>
    <row r="1307" spans="1:6">
      <c r="A1307" s="100" t="s">
        <v>1163</v>
      </c>
      <c r="B1307" s="30" t="s">
        <v>106</v>
      </c>
      <c r="C1307" s="24">
        <v>1127039</v>
      </c>
      <c r="D1307" s="162">
        <v>575335.80203300726</v>
      </c>
      <c r="E1307" s="27">
        <v>592595.8760939975</v>
      </c>
      <c r="F1307" s="27">
        <v>610373.7523768174</v>
      </c>
    </row>
    <row r="1308" spans="1:6">
      <c r="A1308" s="100" t="s">
        <v>1164</v>
      </c>
      <c r="B1308" s="30" t="s">
        <v>401</v>
      </c>
      <c r="C1308" s="24">
        <v>676221</v>
      </c>
      <c r="D1308" s="162">
        <v>345201.48121980438</v>
      </c>
      <c r="E1308" s="27">
        <v>355557.5256563985</v>
      </c>
      <c r="F1308" s="27">
        <v>366224.25142609049</v>
      </c>
    </row>
    <row r="1309" spans="1:6">
      <c r="A1309" s="100" t="s">
        <v>1165</v>
      </c>
      <c r="B1309" s="30" t="s">
        <v>403</v>
      </c>
      <c r="C1309" s="24">
        <v>389340</v>
      </c>
      <c r="D1309" s="162">
        <v>198752.36797503885</v>
      </c>
      <c r="E1309" s="27">
        <v>204714.93901429002</v>
      </c>
      <c r="F1309" s="27">
        <v>210856.38718471874</v>
      </c>
    </row>
    <row r="1310" spans="1:6">
      <c r="A1310" s="100" t="s">
        <v>1166</v>
      </c>
      <c r="B1310" s="30" t="s">
        <v>194</v>
      </c>
      <c r="C1310" s="24">
        <v>235654</v>
      </c>
      <c r="D1310" s="162">
        <v>120297.48587962879</v>
      </c>
      <c r="E1310" s="27">
        <v>123906.41045601765</v>
      </c>
      <c r="F1310" s="27">
        <v>127623.60276969818</v>
      </c>
    </row>
    <row r="1311" spans="1:6">
      <c r="A1311" s="100" t="s">
        <v>1167</v>
      </c>
      <c r="B1311" s="30" t="s">
        <v>405</v>
      </c>
      <c r="C1311" s="24">
        <v>235654</v>
      </c>
      <c r="D1311" s="162">
        <v>120297.48587962879</v>
      </c>
      <c r="E1311" s="27">
        <v>123906.41045601765</v>
      </c>
      <c r="F1311" s="27">
        <v>127623.60276969818</v>
      </c>
    </row>
    <row r="1312" spans="1:6">
      <c r="A1312" s="100" t="s">
        <v>1168</v>
      </c>
      <c r="B1312" s="30" t="s">
        <v>206</v>
      </c>
      <c r="C1312" s="24">
        <v>256145</v>
      </c>
      <c r="D1312" s="162">
        <v>130758.13682568347</v>
      </c>
      <c r="E1312" s="27">
        <v>134680.88093045398</v>
      </c>
      <c r="F1312" s="27">
        <v>138721.3073583676</v>
      </c>
    </row>
    <row r="1313" spans="1:6">
      <c r="A1313" s="100" t="s">
        <v>1169</v>
      </c>
      <c r="B1313" s="30" t="s">
        <v>232</v>
      </c>
      <c r="C1313" s="24">
        <v>2464145</v>
      </c>
      <c r="D1313" s="162">
        <v>1257907.3121298701</v>
      </c>
      <c r="E1313" s="27">
        <v>1295644.5314937662</v>
      </c>
      <c r="F1313" s="27">
        <v>1334513.8674385792</v>
      </c>
    </row>
    <row r="1314" spans="1:6">
      <c r="A1314" s="100" t="s">
        <v>1170</v>
      </c>
      <c r="B1314" s="30" t="s">
        <v>150</v>
      </c>
      <c r="C1314" s="24">
        <v>266391</v>
      </c>
      <c r="D1314" s="162">
        <v>135988.4622987108</v>
      </c>
      <c r="E1314" s="27">
        <v>140068.11616767212</v>
      </c>
      <c r="F1314" s="27">
        <v>144270.15965270228</v>
      </c>
    </row>
    <row r="1315" spans="1:6">
      <c r="A1315" s="100" t="s">
        <v>1171</v>
      </c>
      <c r="B1315" s="30" t="s">
        <v>119</v>
      </c>
      <c r="C1315" s="24">
        <v>215162</v>
      </c>
      <c r="D1315" s="162">
        <v>1109836.8349335699</v>
      </c>
      <c r="E1315" s="27">
        <v>1143131.939981577</v>
      </c>
      <c r="F1315" s="27">
        <v>1177425.8981810242</v>
      </c>
    </row>
    <row r="1316" spans="1:6">
      <c r="A1316" s="100" t="s">
        <v>1172</v>
      </c>
      <c r="B1316" s="30" t="s">
        <v>407</v>
      </c>
      <c r="C1316" s="24">
        <v>199766</v>
      </c>
      <c r="D1316" s="162">
        <v>801977.31085723406</v>
      </c>
      <c r="E1316" s="27">
        <v>826036.63018295111</v>
      </c>
      <c r="F1316" s="27">
        <v>850817.72908843961</v>
      </c>
    </row>
    <row r="1317" spans="1:6">
      <c r="A1317" s="100" t="s">
        <v>1173</v>
      </c>
      <c r="B1317" s="30" t="s">
        <v>242</v>
      </c>
      <c r="C1317" s="24">
        <v>7955505</v>
      </c>
      <c r="D1317" s="162">
        <v>9375689.0628744997</v>
      </c>
      <c r="E1317" s="27">
        <v>9656959.7347607352</v>
      </c>
      <c r="F1317" s="27">
        <v>9946668.5268035568</v>
      </c>
    </row>
    <row r="1318" spans="1:6">
      <c r="A1318" s="100" t="s">
        <v>1174</v>
      </c>
      <c r="B1318" s="30" t="s">
        <v>1175</v>
      </c>
      <c r="C1318" s="24">
        <v>51882425</v>
      </c>
      <c r="D1318" s="162">
        <v>60590005.932983801</v>
      </c>
      <c r="E1318" s="27">
        <v>56162406.110973373</v>
      </c>
      <c r="F1318" s="27">
        <v>67591378.294302583</v>
      </c>
    </row>
    <row r="1319" spans="1:6">
      <c r="A1319" s="100" t="s">
        <v>1176</v>
      </c>
      <c r="B1319" s="30" t="s">
        <v>254</v>
      </c>
      <c r="C1319" s="24">
        <v>1974240</v>
      </c>
      <c r="D1319" s="162">
        <v>1217504.1942958001</v>
      </c>
      <c r="E1319" s="27">
        <v>1254029.3201246741</v>
      </c>
      <c r="F1319" s="27">
        <v>1291650.1997284144</v>
      </c>
    </row>
    <row r="1320" spans="1:6">
      <c r="A1320" s="100" t="s">
        <v>1177</v>
      </c>
      <c r="B1320" s="30" t="s">
        <v>719</v>
      </c>
      <c r="C1320" s="24">
        <v>102458</v>
      </c>
      <c r="D1320" s="162">
        <v>502303.25473027298</v>
      </c>
      <c r="E1320" s="27">
        <v>517372.35237218119</v>
      </c>
      <c r="F1320" s="27">
        <v>532893.52294334664</v>
      </c>
    </row>
    <row r="1321" spans="1:6" ht="31">
      <c r="A1321" s="100" t="s">
        <v>1178</v>
      </c>
      <c r="B1321" s="30" t="s">
        <v>409</v>
      </c>
      <c r="C1321" s="24">
        <v>758190</v>
      </c>
      <c r="D1321" s="162">
        <v>387044.08500402304</v>
      </c>
      <c r="E1321" s="27">
        <v>398655.40755414375</v>
      </c>
      <c r="F1321" s="27">
        <v>410615.06978076807</v>
      </c>
    </row>
    <row r="1322" spans="1:6">
      <c r="A1322" s="100" t="s">
        <v>1179</v>
      </c>
      <c r="B1322" s="30" t="s">
        <v>257</v>
      </c>
      <c r="C1322" s="24">
        <v>409832</v>
      </c>
      <c r="D1322" s="162">
        <v>209213.01892109355</v>
      </c>
      <c r="E1322" s="27">
        <v>215489.40948872635</v>
      </c>
      <c r="F1322" s="27">
        <v>221954.09177338815</v>
      </c>
    </row>
    <row r="1323" spans="1:6">
      <c r="A1323" s="100" t="s">
        <v>1180</v>
      </c>
      <c r="B1323" s="30" t="s">
        <v>261</v>
      </c>
      <c r="C1323" s="24">
        <v>5122905</v>
      </c>
      <c r="D1323" s="162">
        <v>2615162.7365136691</v>
      </c>
      <c r="E1323" s="27">
        <v>2693617.6186090792</v>
      </c>
      <c r="F1323" s="27">
        <v>2774426.1471673516</v>
      </c>
    </row>
    <row r="1324" spans="1:6">
      <c r="A1324" s="100" t="s">
        <v>1181</v>
      </c>
      <c r="B1324" s="30" t="s">
        <v>267</v>
      </c>
      <c r="C1324" s="24">
        <v>266390</v>
      </c>
      <c r="D1324" s="162">
        <v>135988.4622987108</v>
      </c>
      <c r="E1324" s="27">
        <v>140068.11616767212</v>
      </c>
      <c r="F1324" s="27">
        <v>144270.15965270228</v>
      </c>
    </row>
    <row r="1325" spans="1:6">
      <c r="A1325" s="100" t="s">
        <v>1182</v>
      </c>
      <c r="B1325" s="30" t="s">
        <v>272</v>
      </c>
      <c r="C1325" s="24">
        <v>3073743</v>
      </c>
      <c r="D1325" s="162">
        <v>1569097.6419082016</v>
      </c>
      <c r="E1325" s="27">
        <v>1616170.5711654478</v>
      </c>
      <c r="F1325" s="27">
        <v>1664655.6883004112</v>
      </c>
    </row>
    <row r="1326" spans="1:6">
      <c r="A1326" s="100" t="s">
        <v>1183</v>
      </c>
      <c r="B1326" s="30" t="s">
        <v>276</v>
      </c>
      <c r="C1326" s="24">
        <v>409832</v>
      </c>
      <c r="D1326" s="54">
        <v>0</v>
      </c>
      <c r="E1326" s="54">
        <v>0</v>
      </c>
      <c r="F1326" s="54">
        <v>0</v>
      </c>
    </row>
    <row r="1327" spans="1:6">
      <c r="A1327" s="100" t="s">
        <v>1184</v>
      </c>
      <c r="B1327" s="30" t="s">
        <v>278</v>
      </c>
      <c r="C1327" s="24">
        <v>4098324</v>
      </c>
      <c r="D1327" s="162">
        <v>2092130.1892109355</v>
      </c>
      <c r="E1327" s="27">
        <v>2154894.0948872636</v>
      </c>
      <c r="F1327" s="27">
        <v>2219540.9177338816</v>
      </c>
    </row>
    <row r="1328" spans="1:6">
      <c r="A1328" s="100" t="s">
        <v>1185</v>
      </c>
      <c r="B1328" s="30" t="s">
        <v>416</v>
      </c>
      <c r="C1328" s="24">
        <v>4098324</v>
      </c>
      <c r="D1328" s="162">
        <v>2092130.1892109355</v>
      </c>
      <c r="E1328" s="27">
        <v>2154894.0948872636</v>
      </c>
      <c r="F1328" s="27">
        <v>2219540.9177338816</v>
      </c>
    </row>
    <row r="1329" spans="1:6">
      <c r="A1329" s="100" t="s">
        <v>1186</v>
      </c>
      <c r="B1329" s="30" t="s">
        <v>294</v>
      </c>
      <c r="C1329" s="24">
        <v>409832</v>
      </c>
      <c r="D1329" s="162">
        <v>209213.01892109355</v>
      </c>
      <c r="E1329" s="27">
        <v>215489.40948872635</v>
      </c>
      <c r="F1329" s="27">
        <v>221954.09177338815</v>
      </c>
    </row>
    <row r="1330" spans="1:6">
      <c r="A1330" s="100" t="s">
        <v>1187</v>
      </c>
      <c r="B1330" s="30" t="s">
        <v>296</v>
      </c>
      <c r="C1330" s="24">
        <v>2049166</v>
      </c>
      <c r="D1330" s="162">
        <v>2046065.0946054701</v>
      </c>
      <c r="E1330" s="27">
        <v>2107447.0474436344</v>
      </c>
      <c r="F1330" s="27">
        <v>2170670.4588669436</v>
      </c>
    </row>
    <row r="1331" spans="1:6">
      <c r="A1331" s="100" t="s">
        <v>1188</v>
      </c>
      <c r="B1331" s="30" t="s">
        <v>463</v>
      </c>
      <c r="C1331" s="24">
        <v>51504</v>
      </c>
      <c r="D1331" s="162">
        <v>0</v>
      </c>
      <c r="E1331" s="27">
        <v>0</v>
      </c>
      <c r="F1331" s="27">
        <v>0</v>
      </c>
    </row>
    <row r="1332" spans="1:6">
      <c r="A1332" s="101" t="s">
        <v>128</v>
      </c>
      <c r="B1332" s="31"/>
      <c r="C1332" s="33">
        <f t="shared" ref="C1332:F1332" si="69">SUM(C1293:C1331)</f>
        <v>96133134</v>
      </c>
      <c r="D1332" s="163">
        <f t="shared" si="69"/>
        <v>94427035.486321568</v>
      </c>
      <c r="E1332" s="32">
        <f t="shared" si="69"/>
        <v>91014546.550911278</v>
      </c>
      <c r="F1332" s="32">
        <f t="shared" si="69"/>
        <v>103489082.94743863</v>
      </c>
    </row>
    <row r="1333" spans="1:6">
      <c r="A1333" s="101" t="s">
        <v>318</v>
      </c>
      <c r="B1333" s="31"/>
      <c r="C1333" s="33">
        <f t="shared" ref="C1333:D1334" si="70">C1332</f>
        <v>96133134</v>
      </c>
      <c r="D1333" s="163">
        <f t="shared" si="70"/>
        <v>94427035.486321568</v>
      </c>
      <c r="E1333" s="32">
        <f>E1332</f>
        <v>91014546.550911278</v>
      </c>
      <c r="F1333" s="32">
        <f>F1332</f>
        <v>103489082.94743863</v>
      </c>
    </row>
    <row r="1334" spans="1:6">
      <c r="A1334" s="105" t="s">
        <v>319</v>
      </c>
      <c r="B1334" s="103"/>
      <c r="C1334" s="33">
        <f t="shared" si="70"/>
        <v>96133134</v>
      </c>
      <c r="D1334" s="163">
        <f t="shared" si="70"/>
        <v>94427035.486321568</v>
      </c>
      <c r="E1334" s="104">
        <f>E1333</f>
        <v>91014546.550911278</v>
      </c>
      <c r="F1334" s="104">
        <f>F1333</f>
        <v>103489082.94743863</v>
      </c>
    </row>
    <row r="1335" spans="1:6">
      <c r="A1335" s="114" t="s">
        <v>1189</v>
      </c>
      <c r="B1335" s="111"/>
      <c r="C1335" s="33">
        <f t="shared" ref="C1335:F1335" si="71">C1334+C1289+C1250+C1206</f>
        <v>380401096.39187908</v>
      </c>
      <c r="D1335" s="163">
        <f t="shared" si="71"/>
        <v>371893525.90510011</v>
      </c>
      <c r="E1335" s="99">
        <f t="shared" si="71"/>
        <v>376805031.68225312</v>
      </c>
      <c r="F1335" s="99">
        <f t="shared" si="71"/>
        <v>397853282.63272077</v>
      </c>
    </row>
    <row r="1336" spans="1:6" s="66" customFormat="1">
      <c r="A1336" s="116"/>
      <c r="B1336" s="117"/>
      <c r="C1336" s="33"/>
      <c r="D1336" s="163"/>
      <c r="E1336" s="65"/>
      <c r="F1336" s="65"/>
    </row>
    <row r="1337" spans="1:6" s="66" customFormat="1">
      <c r="A1337" s="116"/>
      <c r="B1337" s="117"/>
      <c r="C1337" s="33"/>
      <c r="D1337" s="163"/>
      <c r="E1337" s="65"/>
      <c r="F1337" s="65"/>
    </row>
    <row r="1338" spans="1:6" s="66" customFormat="1">
      <c r="A1338" s="116"/>
      <c r="B1338" s="117"/>
      <c r="C1338" s="33"/>
      <c r="D1338" s="163"/>
      <c r="E1338" s="65"/>
      <c r="F1338" s="65"/>
    </row>
    <row r="1339" spans="1:6">
      <c r="A1339" s="116"/>
      <c r="B1339" s="117"/>
      <c r="C1339" s="24"/>
      <c r="D1339" s="162"/>
      <c r="E1339" s="27"/>
      <c r="F1339" s="27"/>
    </row>
    <row r="1340" spans="1:6" ht="31">
      <c r="A1340" s="101" t="s">
        <v>1190</v>
      </c>
      <c r="B1340" s="31"/>
      <c r="C1340" s="24"/>
      <c r="D1340" s="162"/>
      <c r="E1340" s="27"/>
      <c r="F1340" s="27"/>
    </row>
    <row r="1341" spans="1:6">
      <c r="A1341" s="101" t="s">
        <v>733</v>
      </c>
      <c r="B1341" s="31"/>
      <c r="C1341" s="24"/>
      <c r="D1341" s="162"/>
      <c r="E1341" s="23"/>
      <c r="F1341" s="23"/>
    </row>
    <row r="1342" spans="1:6">
      <c r="A1342" s="101" t="s">
        <v>420</v>
      </c>
      <c r="B1342" s="31" t="s">
        <v>421</v>
      </c>
      <c r="C1342" s="24"/>
      <c r="D1342" s="162"/>
      <c r="E1342" s="23"/>
      <c r="F1342" s="23"/>
    </row>
    <row r="1343" spans="1:6">
      <c r="A1343" s="101">
        <v>1</v>
      </c>
      <c r="B1343" s="31" t="s">
        <v>1191</v>
      </c>
      <c r="C1343" s="24"/>
      <c r="D1343" s="162"/>
      <c r="E1343" s="23"/>
      <c r="F1343" s="23"/>
    </row>
    <row r="1344" spans="1:6">
      <c r="A1344" s="101">
        <v>1</v>
      </c>
      <c r="B1344" s="31" t="s">
        <v>1191</v>
      </c>
      <c r="C1344" s="24"/>
      <c r="D1344" s="162"/>
      <c r="E1344" s="23"/>
      <c r="F1344" s="23"/>
    </row>
    <row r="1345" spans="1:6">
      <c r="A1345" s="100" t="s">
        <v>1192</v>
      </c>
      <c r="B1345" s="30" t="s">
        <v>548</v>
      </c>
      <c r="C1345" s="24">
        <v>413290707</v>
      </c>
      <c r="D1345" s="162">
        <v>454598989.40029454</v>
      </c>
      <c r="E1345" s="23">
        <v>494216793.93821973</v>
      </c>
      <c r="F1345" s="23">
        <v>524364901.89686203</v>
      </c>
    </row>
    <row r="1346" spans="1:6">
      <c r="A1346" s="100" t="s">
        <v>853</v>
      </c>
      <c r="B1346" s="30" t="s">
        <v>159</v>
      </c>
      <c r="C1346" s="24">
        <v>751710</v>
      </c>
      <c r="D1346" s="162">
        <v>60336463.410706602</v>
      </c>
      <c r="E1346" s="23">
        <v>63956651.215349004</v>
      </c>
      <c r="F1346" s="23">
        <v>67794050.288269952</v>
      </c>
    </row>
    <row r="1347" spans="1:6">
      <c r="A1347" s="100" t="s">
        <v>854</v>
      </c>
      <c r="B1347" s="30" t="s">
        <v>96</v>
      </c>
      <c r="C1347" s="24">
        <v>65375207</v>
      </c>
      <c r="D1347" s="162">
        <v>40127568.399999999</v>
      </c>
      <c r="E1347" s="23">
        <v>42535222.504000001</v>
      </c>
      <c r="F1347" s="23">
        <v>45087335.85424</v>
      </c>
    </row>
    <row r="1348" spans="1:6">
      <c r="A1348" s="100" t="s">
        <v>1807</v>
      </c>
      <c r="B1348" s="30" t="s">
        <v>172</v>
      </c>
      <c r="C1348" s="24">
        <v>58376280</v>
      </c>
      <c r="D1348" s="162">
        <v>4432808.0298143309</v>
      </c>
      <c r="E1348" s="23">
        <v>4698776.5116031906</v>
      </c>
      <c r="F1348" s="23">
        <v>4980703.102299382</v>
      </c>
    </row>
    <row r="1349" spans="1:6">
      <c r="A1349" s="100" t="s">
        <v>1805</v>
      </c>
      <c r="B1349" s="30" t="s">
        <v>1716</v>
      </c>
      <c r="C1349" s="24">
        <v>503242186</v>
      </c>
      <c r="D1349" s="162">
        <v>538639451.62125099</v>
      </c>
      <c r="E1349" s="23">
        <v>570957818.71852612</v>
      </c>
      <c r="F1349" s="23">
        <v>605215287.84163773</v>
      </c>
    </row>
    <row r="1350" spans="1:6">
      <c r="A1350" s="100" t="s">
        <v>1193</v>
      </c>
      <c r="B1350" s="30" t="s">
        <v>1194</v>
      </c>
      <c r="C1350" s="24">
        <v>4303697</v>
      </c>
      <c r="D1350" s="162">
        <v>2774261.3914326401</v>
      </c>
      <c r="E1350" s="23">
        <v>2940717.0749185989</v>
      </c>
      <c r="F1350" s="23">
        <v>3117160.0994137148</v>
      </c>
    </row>
    <row r="1351" spans="1:6">
      <c r="A1351" s="100" t="s">
        <v>1195</v>
      </c>
      <c r="B1351" s="30" t="s">
        <v>553</v>
      </c>
      <c r="C1351" s="24">
        <v>1696176</v>
      </c>
      <c r="D1351" s="162">
        <v>1747061.7228139297</v>
      </c>
      <c r="E1351" s="23">
        <v>1851885.4261827655</v>
      </c>
      <c r="F1351" s="23">
        <v>1962998.5517537314</v>
      </c>
    </row>
    <row r="1352" spans="1:6">
      <c r="A1352" s="100" t="s">
        <v>1196</v>
      </c>
      <c r="B1352" s="30" t="s">
        <v>134</v>
      </c>
      <c r="C1352" s="24">
        <v>4689805</v>
      </c>
      <c r="D1352" s="162">
        <v>7790455.2230222104</v>
      </c>
      <c r="E1352" s="23">
        <v>8257882.5364035433</v>
      </c>
      <c r="F1352" s="23">
        <v>8753355.4885877557</v>
      </c>
    </row>
    <row r="1353" spans="1:6">
      <c r="A1353" s="100" t="s">
        <v>1197</v>
      </c>
      <c r="B1353" s="30" t="s">
        <v>136</v>
      </c>
      <c r="C1353" s="24">
        <v>5573807</v>
      </c>
      <c r="D1353" s="162">
        <v>10693429.9028061</v>
      </c>
      <c r="E1353" s="23">
        <v>11335035.696974466</v>
      </c>
      <c r="F1353" s="23">
        <v>12015137.838792935</v>
      </c>
    </row>
    <row r="1354" spans="1:6">
      <c r="A1354" s="100" t="s">
        <v>1198</v>
      </c>
      <c r="B1354" s="30" t="s">
        <v>138</v>
      </c>
      <c r="C1354" s="24">
        <v>363170</v>
      </c>
      <c r="D1354" s="162">
        <v>370964.14255225257</v>
      </c>
      <c r="E1354" s="23">
        <v>393221.99110538774</v>
      </c>
      <c r="F1354" s="23">
        <v>416815.31057171104</v>
      </c>
    </row>
    <row r="1355" spans="1:6">
      <c r="A1355" s="100" t="s">
        <v>1199</v>
      </c>
      <c r="B1355" s="30" t="s">
        <v>100</v>
      </c>
      <c r="C1355" s="24">
        <v>3943700</v>
      </c>
      <c r="D1355" s="162">
        <v>4028337.346632313</v>
      </c>
      <c r="E1355" s="23">
        <v>4270037.5874302518</v>
      </c>
      <c r="F1355" s="23">
        <v>4526239.8426760668</v>
      </c>
    </row>
    <row r="1356" spans="1:6">
      <c r="A1356" s="100" t="s">
        <v>1200</v>
      </c>
      <c r="B1356" s="30" t="s">
        <v>102</v>
      </c>
      <c r="C1356" s="24">
        <v>107311</v>
      </c>
      <c r="D1356" s="162">
        <v>2209614.3254213301</v>
      </c>
      <c r="E1356" s="23">
        <v>2342191.1849466101</v>
      </c>
      <c r="F1356" s="23">
        <v>2482722.656043407</v>
      </c>
    </row>
    <row r="1357" spans="1:6">
      <c r="A1357" s="100" t="s">
        <v>1201</v>
      </c>
      <c r="B1357" s="30" t="s">
        <v>142</v>
      </c>
      <c r="C1357" s="24">
        <v>192453</v>
      </c>
      <c r="D1357" s="162">
        <v>196582.86251565686</v>
      </c>
      <c r="E1357" s="23">
        <v>208377.83426659627</v>
      </c>
      <c r="F1357" s="23">
        <v>220880.50432259205</v>
      </c>
    </row>
    <row r="1358" spans="1:6">
      <c r="A1358" s="100" t="s">
        <v>1202</v>
      </c>
      <c r="B1358" s="30" t="s">
        <v>104</v>
      </c>
      <c r="C1358" s="24">
        <v>6011433</v>
      </c>
      <c r="D1358" s="162">
        <v>6140447.9657229809</v>
      </c>
      <c r="E1358" s="23">
        <v>6508874.8436663598</v>
      </c>
      <c r="F1358" s="23">
        <v>6899407.3342863414</v>
      </c>
    </row>
    <row r="1359" spans="1:6">
      <c r="A1359" s="100" t="s">
        <v>1203</v>
      </c>
      <c r="B1359" s="30" t="s">
        <v>106</v>
      </c>
      <c r="C1359" s="24">
        <v>145491</v>
      </c>
      <c r="D1359" s="162">
        <v>8148612.9858960304</v>
      </c>
      <c r="E1359" s="23">
        <v>8637529.7650497928</v>
      </c>
      <c r="F1359" s="23">
        <v>9155781.550952781</v>
      </c>
    </row>
    <row r="1360" spans="1:6">
      <c r="A1360" s="100" t="s">
        <v>1204</v>
      </c>
      <c r="B1360" s="30" t="s">
        <v>399</v>
      </c>
      <c r="C1360" s="24">
        <v>108750</v>
      </c>
      <c r="D1360" s="162">
        <v>1111084.12418294</v>
      </c>
      <c r="E1360" s="23">
        <v>1177749.1716339164</v>
      </c>
      <c r="F1360" s="23">
        <v>1248414.1219319515</v>
      </c>
    </row>
    <row r="1361" spans="1:11">
      <c r="A1361" s="100" t="s">
        <v>1205</v>
      </c>
      <c r="B1361" s="30" t="s">
        <v>403</v>
      </c>
      <c r="C1361" s="24">
        <v>5329324</v>
      </c>
      <c r="D1361" s="162">
        <v>8443699.1170706898</v>
      </c>
      <c r="E1361" s="23">
        <v>8950321.0640949309</v>
      </c>
      <c r="F1361" s="23">
        <v>9487340.3279406279</v>
      </c>
    </row>
    <row r="1362" spans="1:11">
      <c r="A1362" s="100" t="s">
        <v>1206</v>
      </c>
      <c r="B1362" s="30" t="s">
        <v>206</v>
      </c>
      <c r="C1362" s="24">
        <v>101257150</v>
      </c>
      <c r="D1362" s="162">
        <v>113430283.224343</v>
      </c>
      <c r="E1362" s="23">
        <v>120236100.21780358</v>
      </c>
      <c r="F1362" s="23">
        <v>127450266.2308718</v>
      </c>
    </row>
    <row r="1363" spans="1:11">
      <c r="A1363" s="100" t="s">
        <v>1207</v>
      </c>
      <c r="B1363" s="30" t="s">
        <v>232</v>
      </c>
      <c r="C1363" s="24">
        <v>2262591</v>
      </c>
      <c r="D1363" s="162">
        <v>10311149.6786479</v>
      </c>
      <c r="E1363" s="23">
        <v>10929818.659366775</v>
      </c>
      <c r="F1363" s="23">
        <v>11585607.778928783</v>
      </c>
    </row>
    <row r="1364" spans="1:11">
      <c r="A1364" s="100" t="s">
        <v>1208</v>
      </c>
      <c r="B1364" s="30" t="s">
        <v>150</v>
      </c>
      <c r="C1364" s="24">
        <v>4263459</v>
      </c>
      <c r="D1364" s="162">
        <v>4354959.2936565541</v>
      </c>
      <c r="E1364" s="23">
        <v>4616256.8512759479</v>
      </c>
      <c r="F1364" s="23">
        <v>4893232.2623525048</v>
      </c>
    </row>
    <row r="1365" spans="1:11">
      <c r="A1365" s="100" t="s">
        <v>1209</v>
      </c>
      <c r="B1365" s="30" t="s">
        <v>1210</v>
      </c>
      <c r="C1365" s="24">
        <v>260370934</v>
      </c>
      <c r="D1365" s="162">
        <v>325304862.10161477</v>
      </c>
      <c r="E1365" s="23">
        <v>344823153.8277117</v>
      </c>
      <c r="F1365" s="23">
        <v>365512543.05737442</v>
      </c>
    </row>
    <row r="1366" spans="1:11">
      <c r="A1366" s="100" t="s">
        <v>1211</v>
      </c>
      <c r="B1366" s="30" t="s">
        <v>1212</v>
      </c>
      <c r="C1366" s="24">
        <v>38033854</v>
      </c>
      <c r="D1366" s="162">
        <v>138850118.25688601</v>
      </c>
      <c r="E1366" s="23">
        <v>147181125.35229918</v>
      </c>
      <c r="F1366" s="23">
        <v>156011992.87343714</v>
      </c>
    </row>
    <row r="1367" spans="1:11">
      <c r="A1367" s="100" t="s">
        <v>1213</v>
      </c>
      <c r="B1367" s="30" t="s">
        <v>1214</v>
      </c>
      <c r="C1367" s="24">
        <v>5329324</v>
      </c>
      <c r="D1367" s="162">
        <v>15443699.1170706</v>
      </c>
      <c r="E1367" s="23">
        <v>16370321.064094838</v>
      </c>
      <c r="F1367" s="23">
        <v>17352540.327940527</v>
      </c>
    </row>
    <row r="1368" spans="1:11">
      <c r="A1368" s="100" t="s">
        <v>1215</v>
      </c>
      <c r="B1368" s="30" t="s">
        <v>1216</v>
      </c>
      <c r="C1368" s="24">
        <v>1654853</v>
      </c>
      <c r="D1368" s="162">
        <v>11690368.739914199</v>
      </c>
      <c r="E1368" s="23">
        <v>12391790.864309052</v>
      </c>
      <c r="F1368" s="23">
        <v>13135298.316167595</v>
      </c>
    </row>
    <row r="1369" spans="1:11">
      <c r="A1369" s="100" t="s">
        <v>1217</v>
      </c>
      <c r="B1369" s="30" t="s">
        <v>254</v>
      </c>
      <c r="C1369" s="24">
        <v>3197594</v>
      </c>
      <c r="D1369" s="162">
        <v>13266219.4702424</v>
      </c>
      <c r="E1369" s="23">
        <v>14062192.638456944</v>
      </c>
      <c r="F1369" s="23">
        <v>14905924.196764361</v>
      </c>
    </row>
    <row r="1370" spans="1:11">
      <c r="A1370" s="100" t="s">
        <v>1218</v>
      </c>
      <c r="B1370" s="30" t="s">
        <v>719</v>
      </c>
      <c r="C1370" s="24">
        <v>2085684</v>
      </c>
      <c r="D1370" s="162">
        <v>22130446.086456701</v>
      </c>
      <c r="E1370" s="23">
        <v>23458272.851644106</v>
      </c>
      <c r="F1370" s="23">
        <v>24865769.222742755</v>
      </c>
    </row>
    <row r="1371" spans="1:11" ht="31">
      <c r="A1371" s="100" t="s">
        <v>1219</v>
      </c>
      <c r="B1371" s="30" t="s">
        <v>409</v>
      </c>
      <c r="C1371" s="24">
        <v>922617</v>
      </c>
      <c r="D1371" s="162">
        <v>4942417.5461065704</v>
      </c>
      <c r="E1371" s="23">
        <v>5238962.5988729652</v>
      </c>
      <c r="F1371" s="23">
        <v>5553300.3548053438</v>
      </c>
    </row>
    <row r="1372" spans="1:11">
      <c r="A1372" s="100" t="s">
        <v>1220</v>
      </c>
      <c r="B1372" s="30" t="s">
        <v>261</v>
      </c>
      <c r="C1372" s="24">
        <v>5329324</v>
      </c>
      <c r="D1372" s="162">
        <v>5443699.1170706926</v>
      </c>
      <c r="E1372" s="23">
        <v>5770321.0640949346</v>
      </c>
      <c r="F1372" s="23">
        <v>6116540.3279406307</v>
      </c>
    </row>
    <row r="1373" spans="1:11">
      <c r="A1373" s="100" t="s">
        <v>1221</v>
      </c>
      <c r="B1373" s="30" t="s">
        <v>411</v>
      </c>
      <c r="C1373" s="24">
        <v>128970</v>
      </c>
      <c r="D1373" s="162">
        <v>2131737.51863311</v>
      </c>
      <c r="E1373" s="23">
        <v>2259641.7697510966</v>
      </c>
      <c r="F1373" s="23">
        <v>2395220.2759361626</v>
      </c>
    </row>
    <row r="1374" spans="1:11">
      <c r="A1374" s="100" t="s">
        <v>1222</v>
      </c>
      <c r="B1374" s="30" t="s">
        <v>267</v>
      </c>
      <c r="C1374" s="24">
        <v>629082</v>
      </c>
      <c r="D1374" s="162">
        <v>642582.95369761181</v>
      </c>
      <c r="E1374" s="23">
        <v>681137.93091946852</v>
      </c>
      <c r="F1374" s="23">
        <v>722006.20677463664</v>
      </c>
    </row>
    <row r="1375" spans="1:11">
      <c r="A1375" s="100" t="s">
        <v>1223</v>
      </c>
      <c r="B1375" s="30" t="s">
        <v>270</v>
      </c>
      <c r="C1375" s="24">
        <v>122574</v>
      </c>
      <c r="D1375" s="162">
        <v>7429888.9227692802</v>
      </c>
      <c r="E1375" s="23">
        <v>7818141.0881354371</v>
      </c>
      <c r="F1375" s="72">
        <v>8227962.1483235639</v>
      </c>
      <c r="G1375" s="181"/>
      <c r="H1375" s="181"/>
      <c r="I1375" s="182"/>
      <c r="J1375" s="182"/>
      <c r="K1375" s="182"/>
    </row>
    <row r="1376" spans="1:11">
      <c r="A1376" s="100" t="s">
        <v>1224</v>
      </c>
      <c r="B1376" s="30" t="s">
        <v>272</v>
      </c>
      <c r="C1376" s="24">
        <v>172794</v>
      </c>
      <c r="D1376" s="162">
        <v>4176502.1452126</v>
      </c>
      <c r="E1376" s="23">
        <v>4427092.2739253566</v>
      </c>
      <c r="F1376" s="23">
        <v>4692717.8103608778</v>
      </c>
    </row>
    <row r="1377" spans="1:6">
      <c r="A1377" s="100" t="s">
        <v>1225</v>
      </c>
      <c r="B1377" s="30" t="s">
        <v>1822</v>
      </c>
      <c r="C1377" s="24">
        <v>196453462.75207442</v>
      </c>
      <c r="D1377" s="162">
        <v>153327794.917164</v>
      </c>
      <c r="E1377" s="23">
        <v>162527462.61219385</v>
      </c>
      <c r="F1377" s="23">
        <v>160161158.36892548</v>
      </c>
    </row>
    <row r="1378" spans="1:6">
      <c r="A1378" s="100" t="s">
        <v>1226</v>
      </c>
      <c r="B1378" s="30" t="s">
        <v>278</v>
      </c>
      <c r="C1378" s="24">
        <v>977424</v>
      </c>
      <c r="D1378" s="162">
        <v>2998400.5478265202</v>
      </c>
      <c r="E1378" s="23">
        <v>3178304.5806961115</v>
      </c>
      <c r="F1378" s="23">
        <v>3369002.8555378783</v>
      </c>
    </row>
    <row r="1379" spans="1:6" ht="31">
      <c r="A1379" s="100" t="s">
        <v>1227</v>
      </c>
      <c r="B1379" s="30" t="s">
        <v>1823</v>
      </c>
      <c r="C1379" s="24">
        <v>214206116</v>
      </c>
      <c r="D1379" s="162">
        <v>218803306.66638896</v>
      </c>
      <c r="E1379" s="23">
        <v>244846905.06637231</v>
      </c>
      <c r="F1379" s="23">
        <v>232157071.37035465</v>
      </c>
    </row>
    <row r="1380" spans="1:6">
      <c r="A1380" s="100" t="s">
        <v>1228</v>
      </c>
      <c r="B1380" s="30" t="s">
        <v>416</v>
      </c>
      <c r="C1380" s="24">
        <v>922617</v>
      </c>
      <c r="D1380" s="162">
        <v>942417.54610657191</v>
      </c>
      <c r="E1380" s="23">
        <v>998962.59887296625</v>
      </c>
      <c r="F1380" s="23">
        <v>1058900.3548053443</v>
      </c>
    </row>
    <row r="1381" spans="1:6">
      <c r="A1381" s="100" t="s">
        <v>1229</v>
      </c>
      <c r="B1381" s="30" t="s">
        <v>324</v>
      </c>
      <c r="C1381" s="24">
        <v>426469</v>
      </c>
      <c r="D1381" s="162">
        <v>2435622.22318517</v>
      </c>
      <c r="E1381" s="23">
        <v>2581759.5565762804</v>
      </c>
      <c r="F1381" s="23">
        <v>2736665.1299708574</v>
      </c>
    </row>
    <row r="1382" spans="1:6">
      <c r="A1382" s="100" t="s">
        <v>1230</v>
      </c>
      <c r="B1382" s="30" t="s">
        <v>294</v>
      </c>
      <c r="C1382" s="24">
        <v>298442</v>
      </c>
      <c r="D1382" s="162">
        <v>5304847.1505559497</v>
      </c>
      <c r="E1382" s="23">
        <v>5623137.9795893067</v>
      </c>
      <c r="F1382" s="23">
        <v>5960526.2583646653</v>
      </c>
    </row>
    <row r="1383" spans="1:6">
      <c r="A1383" s="100" t="s">
        <v>1231</v>
      </c>
      <c r="B1383" s="30" t="s">
        <v>296</v>
      </c>
      <c r="C1383" s="24">
        <v>344261</v>
      </c>
      <c r="D1383" s="162">
        <v>4351649.8980848799</v>
      </c>
      <c r="E1383" s="23">
        <v>4612748.8919699732</v>
      </c>
      <c r="F1383" s="23">
        <v>4889513.8254881715</v>
      </c>
    </row>
    <row r="1384" spans="1:6">
      <c r="A1384" s="100" t="s">
        <v>1232</v>
      </c>
      <c r="B1384" s="30" t="s">
        <v>304</v>
      </c>
      <c r="C1384" s="24">
        <v>26646618</v>
      </c>
      <c r="D1384" s="162">
        <v>27218495.585353464</v>
      </c>
      <c r="E1384" s="23">
        <v>28851605.320474673</v>
      </c>
      <c r="F1384" s="23">
        <v>30582701.639703155</v>
      </c>
    </row>
    <row r="1385" spans="1:6">
      <c r="A1385" s="101" t="s">
        <v>128</v>
      </c>
      <c r="B1385" s="31"/>
      <c r="C1385" s="33">
        <f t="shared" ref="C1385:F1385" si="72">SUM(C1345:C1384)</f>
        <v>1939537420.7520745</v>
      </c>
      <c r="D1385" s="163">
        <f t="shared" si="72"/>
        <v>2246721300.6791234</v>
      </c>
      <c r="E1385" s="32">
        <f t="shared" si="72"/>
        <v>2406724302.7237782</v>
      </c>
      <c r="F1385" s="32">
        <f t="shared" si="72"/>
        <v>2512064993.8044543</v>
      </c>
    </row>
    <row r="1386" spans="1:6">
      <c r="A1386" s="101" t="s">
        <v>129</v>
      </c>
      <c r="B1386" s="31"/>
      <c r="C1386" s="33">
        <f t="shared" ref="C1386:D1387" si="73">C1385</f>
        <v>1939537420.7520745</v>
      </c>
      <c r="D1386" s="163">
        <f t="shared" si="73"/>
        <v>2246721300.6791234</v>
      </c>
      <c r="E1386" s="32">
        <f>E1385</f>
        <v>2406724302.7237782</v>
      </c>
      <c r="F1386" s="32">
        <f>F1385</f>
        <v>2512064993.8044543</v>
      </c>
    </row>
    <row r="1387" spans="1:6">
      <c r="A1387" s="102" t="s">
        <v>130</v>
      </c>
      <c r="B1387" s="103"/>
      <c r="C1387" s="33">
        <f t="shared" si="73"/>
        <v>1939537420.7520745</v>
      </c>
      <c r="D1387" s="163">
        <f t="shared" si="73"/>
        <v>2246721300.6791234</v>
      </c>
      <c r="E1387" s="104">
        <f>E1386</f>
        <v>2406724302.7237782</v>
      </c>
      <c r="F1387" s="104">
        <f>F1386</f>
        <v>2512064993.8044543</v>
      </c>
    </row>
    <row r="1388" spans="1:6">
      <c r="A1388" s="101">
        <v>2</v>
      </c>
      <c r="B1388" s="31" t="s">
        <v>1233</v>
      </c>
      <c r="C1388" s="24"/>
      <c r="D1388" s="162"/>
      <c r="E1388" s="23"/>
      <c r="F1388" s="23"/>
    </row>
    <row r="1389" spans="1:6">
      <c r="A1389" s="101">
        <v>1</v>
      </c>
      <c r="B1389" s="31" t="s">
        <v>1233</v>
      </c>
      <c r="C1389" s="24"/>
      <c r="D1389" s="162"/>
      <c r="E1389" s="23"/>
      <c r="F1389" s="23"/>
    </row>
    <row r="1390" spans="1:6">
      <c r="A1390" s="100" t="s">
        <v>1234</v>
      </c>
      <c r="B1390" s="30" t="s">
        <v>548</v>
      </c>
      <c r="C1390" s="24">
        <v>21014379.688841566</v>
      </c>
      <c r="D1390" s="162">
        <v>21644811.079506814</v>
      </c>
      <c r="E1390" s="23">
        <v>22943499.744277224</v>
      </c>
      <c r="F1390" s="23">
        <v>24320109.72893386</v>
      </c>
    </row>
    <row r="1391" spans="1:6">
      <c r="A1391" s="100" t="s">
        <v>853</v>
      </c>
      <c r="B1391" s="30" t="s">
        <v>159</v>
      </c>
      <c r="C1391" s="24">
        <v>21031080.805139188</v>
      </c>
      <c r="D1391" s="162">
        <v>21662013.229293365</v>
      </c>
      <c r="E1391" s="23">
        <v>22961734.023050968</v>
      </c>
      <c r="F1391" s="23">
        <v>24339438.064434025</v>
      </c>
    </row>
    <row r="1392" spans="1:6">
      <c r="A1392" s="100" t="s">
        <v>1807</v>
      </c>
      <c r="B1392" s="30" t="s">
        <v>172</v>
      </c>
      <c r="C1392" s="24">
        <v>413388.18367540679</v>
      </c>
      <c r="D1392" s="162">
        <v>425789.82918566902</v>
      </c>
      <c r="E1392" s="23">
        <v>451337.21893680916</v>
      </c>
      <c r="F1392" s="23">
        <v>478417.45207301772</v>
      </c>
    </row>
    <row r="1393" spans="1:6">
      <c r="A1393" s="100" t="s">
        <v>1805</v>
      </c>
      <c r="B1393" s="30" t="s">
        <v>1716</v>
      </c>
      <c r="C1393" s="24">
        <v>44582535.958967924</v>
      </c>
      <c r="D1393" s="162">
        <v>45920012.03773696</v>
      </c>
      <c r="E1393" s="23">
        <v>48675212.760001183</v>
      </c>
      <c r="F1393" s="23">
        <v>51595725.525601253</v>
      </c>
    </row>
    <row r="1394" spans="1:6">
      <c r="A1394" s="100" t="s">
        <v>1805</v>
      </c>
      <c r="B1394" s="30" t="s">
        <v>1194</v>
      </c>
      <c r="C1394" s="24">
        <v>72204.911230441983</v>
      </c>
      <c r="D1394" s="162">
        <v>74371.058567355241</v>
      </c>
      <c r="E1394" s="23">
        <v>78833.32208139656</v>
      </c>
      <c r="F1394" s="23">
        <v>83563.32140628036</v>
      </c>
    </row>
    <row r="1395" spans="1:6">
      <c r="A1395" s="100" t="s">
        <v>1235</v>
      </c>
      <c r="B1395" s="30" t="s">
        <v>553</v>
      </c>
      <c r="C1395" s="24">
        <v>162924.87008356358</v>
      </c>
      <c r="D1395" s="162">
        <v>167812.61618607049</v>
      </c>
      <c r="E1395" s="23">
        <v>177881.37315723472</v>
      </c>
      <c r="F1395" s="23">
        <v>188554.25554666881</v>
      </c>
    </row>
    <row r="1396" spans="1:6">
      <c r="A1396" s="100" t="s">
        <v>1236</v>
      </c>
      <c r="B1396" s="30" t="s">
        <v>104</v>
      </c>
      <c r="C1396" s="24">
        <v>3622443.387722563</v>
      </c>
      <c r="D1396" s="162">
        <f>C1396*1.04</f>
        <v>3767341.1232314655</v>
      </c>
      <c r="E1396" s="23">
        <v>3993381.5906253536</v>
      </c>
      <c r="F1396" s="23">
        <v>4232984.486062875</v>
      </c>
    </row>
    <row r="1397" spans="1:6">
      <c r="A1397" s="100" t="s">
        <v>1237</v>
      </c>
      <c r="B1397" s="30" t="s">
        <v>106</v>
      </c>
      <c r="C1397" s="24">
        <v>397653.20539533184</v>
      </c>
      <c r="D1397" s="162">
        <v>6413559.33361114</v>
      </c>
      <c r="E1397" s="23">
        <v>6798372.8936278084</v>
      </c>
      <c r="F1397" s="23">
        <v>7206275.2672454771</v>
      </c>
    </row>
    <row r="1398" spans="1:6">
      <c r="A1398" s="100" t="s">
        <v>1238</v>
      </c>
      <c r="B1398" s="30" t="s">
        <v>403</v>
      </c>
      <c r="C1398" s="24">
        <v>2685941.7702289228</v>
      </c>
      <c r="D1398" s="162">
        <v>5793379.4410380796</v>
      </c>
      <c r="E1398" s="23">
        <v>6140982.2075003646</v>
      </c>
      <c r="F1398" s="23">
        <v>6509441.1399503872</v>
      </c>
    </row>
    <row r="1399" spans="1:6">
      <c r="A1399" s="100" t="s">
        <v>1239</v>
      </c>
      <c r="B1399" s="30" t="s">
        <v>194</v>
      </c>
      <c r="C1399" s="24">
        <v>311861.326168161</v>
      </c>
      <c r="D1399" s="162">
        <v>7324335.7792148804</v>
      </c>
      <c r="E1399" s="23">
        <v>7763795.9259677734</v>
      </c>
      <c r="F1399" s="23">
        <v>8229623.6815258404</v>
      </c>
    </row>
    <row r="1400" spans="1:6">
      <c r="A1400" s="100" t="s">
        <v>1240</v>
      </c>
      <c r="B1400" s="30" t="s">
        <v>405</v>
      </c>
      <c r="C1400" s="24">
        <v>362244.33877225633</v>
      </c>
      <c r="D1400" s="162">
        <v>12376734.1123231</v>
      </c>
      <c r="E1400" s="23">
        <v>13119338.159062486</v>
      </c>
      <c r="F1400" s="23">
        <v>13906498.448606236</v>
      </c>
    </row>
    <row r="1401" spans="1:6">
      <c r="A1401" s="100" t="s">
        <v>1241</v>
      </c>
      <c r="B1401" s="30" t="s">
        <v>206</v>
      </c>
      <c r="C1401" s="24">
        <v>124198.05900763073</v>
      </c>
      <c r="D1401" s="162">
        <v>4129165.9813679298</v>
      </c>
      <c r="E1401" s="23">
        <v>4376915.9402500056</v>
      </c>
      <c r="F1401" s="23">
        <v>4639530.8966650059</v>
      </c>
    </row>
    <row r="1402" spans="1:6">
      <c r="A1402" s="100" t="s">
        <v>1242</v>
      </c>
      <c r="B1402" s="30" t="s">
        <v>232</v>
      </c>
      <c r="C1402" s="24">
        <v>2335668.6976975035</v>
      </c>
      <c r="D1402" s="162">
        <v>5429095.4456054</v>
      </c>
      <c r="E1402" s="23">
        <v>5754841.1723417239</v>
      </c>
      <c r="F1402" s="23">
        <v>6100131.6426822273</v>
      </c>
    </row>
    <row r="1403" spans="1:6">
      <c r="A1403" s="100" t="s">
        <v>1243</v>
      </c>
      <c r="B1403" s="30" t="s">
        <v>150</v>
      </c>
      <c r="C1403" s="24">
        <v>2069967.650127179</v>
      </c>
      <c r="D1403" s="162">
        <f>C1403*1.04</f>
        <v>2152766.3561322661</v>
      </c>
      <c r="E1403" s="23">
        <v>2281932.337500202</v>
      </c>
      <c r="F1403" s="23">
        <v>2418848.2777502141</v>
      </c>
    </row>
    <row r="1404" spans="1:6">
      <c r="A1404" s="100" t="s">
        <v>1244</v>
      </c>
      <c r="B1404" s="30" t="s">
        <v>119</v>
      </c>
      <c r="C1404" s="24">
        <v>882025.63552509167</v>
      </c>
      <c r="D1404" s="162">
        <v>3917306.6609460898</v>
      </c>
      <c r="E1404" s="23">
        <v>4152345.0606028554</v>
      </c>
      <c r="F1404" s="23">
        <v>4401485.7642390272</v>
      </c>
    </row>
    <row r="1405" spans="1:6">
      <c r="A1405" s="100" t="s">
        <v>1245</v>
      </c>
      <c r="B1405" s="30" t="s">
        <v>407</v>
      </c>
      <c r="C1405" s="24">
        <v>182604.2662236192</v>
      </c>
      <c r="D1405" s="162">
        <v>2189908.4368725601</v>
      </c>
      <c r="E1405" s="23">
        <v>2321302.9430849138</v>
      </c>
      <c r="F1405" s="23">
        <v>2460581.1196700088</v>
      </c>
    </row>
    <row r="1406" spans="1:6">
      <c r="A1406" s="100" t="s">
        <v>1246</v>
      </c>
      <c r="B1406" s="30" t="s">
        <v>242</v>
      </c>
      <c r="C1406" s="24">
        <v>4985998</v>
      </c>
      <c r="D1406" s="162">
        <f>C1406*1.04</f>
        <v>5185437.92</v>
      </c>
      <c r="E1406" s="23">
        <v>5496564.1952</v>
      </c>
      <c r="F1406" s="23">
        <v>5826358.0469120005</v>
      </c>
    </row>
    <row r="1407" spans="1:6">
      <c r="A1407" s="100" t="s">
        <v>1247</v>
      </c>
      <c r="B1407" s="30" t="s">
        <v>1210</v>
      </c>
      <c r="C1407" s="24">
        <v>10349838.2506359</v>
      </c>
      <c r="D1407" s="162">
        <v>31763832</v>
      </c>
      <c r="E1407" s="23">
        <v>32969661.920000002</v>
      </c>
      <c r="F1407" s="23">
        <v>34307841.635200001</v>
      </c>
    </row>
    <row r="1408" spans="1:6">
      <c r="A1408" s="100" t="s">
        <v>1248</v>
      </c>
      <c r="B1408" s="30" t="s">
        <v>252</v>
      </c>
      <c r="C1408" s="24">
        <v>4139935.300254358</v>
      </c>
      <c r="D1408" s="162">
        <v>50305532.712264501</v>
      </c>
      <c r="E1408" s="23">
        <v>53923864.675000399</v>
      </c>
      <c r="F1408" s="23">
        <v>57759296.555500403</v>
      </c>
    </row>
    <row r="1409" spans="1:6">
      <c r="A1409" s="100"/>
      <c r="B1409" s="30" t="s">
        <v>1816</v>
      </c>
      <c r="C1409" s="24">
        <v>0</v>
      </c>
      <c r="D1409" s="162">
        <v>15000000</v>
      </c>
      <c r="E1409" s="23">
        <v>16000000</v>
      </c>
      <c r="F1409" s="23">
        <v>17000000</v>
      </c>
    </row>
    <row r="1410" spans="1:6">
      <c r="A1410" s="100" t="s">
        <v>1249</v>
      </c>
      <c r="B1410" s="30" t="s">
        <v>254</v>
      </c>
      <c r="C1410" s="24">
        <v>673302.51749216765</v>
      </c>
      <c r="D1410" s="162">
        <v>5700234.6181918504</v>
      </c>
      <c r="E1410" s="23">
        <v>6042248.6952833617</v>
      </c>
      <c r="F1410" s="23">
        <v>6404783.6170003638</v>
      </c>
    </row>
    <row r="1411" spans="1:6">
      <c r="A1411" s="100" t="s">
        <v>1250</v>
      </c>
      <c r="B1411" s="30" t="s">
        <v>719</v>
      </c>
      <c r="C1411" s="24">
        <v>352374.73301644984</v>
      </c>
      <c r="D1411" s="162">
        <v>13366469.722337101</v>
      </c>
      <c r="E1411" s="23">
        <v>14168457.905677328</v>
      </c>
      <c r="F1411" s="23">
        <v>15018565.380017968</v>
      </c>
    </row>
    <row r="1412" spans="1:6" ht="31">
      <c r="A1412" s="100" t="s">
        <v>1251</v>
      </c>
      <c r="B1412" s="30" t="s">
        <v>409</v>
      </c>
      <c r="C1412" s="24">
        <v>264591.54490985698</v>
      </c>
      <c r="D1412" s="162">
        <f>C1412*1.04</f>
        <v>275175.20670625125</v>
      </c>
      <c r="E1412" s="23">
        <v>291685.71910862636</v>
      </c>
      <c r="F1412" s="23">
        <v>309186.86225514393</v>
      </c>
    </row>
    <row r="1413" spans="1:6">
      <c r="A1413" s="100" t="s">
        <v>1252</v>
      </c>
      <c r="B1413" s="30" t="s">
        <v>261</v>
      </c>
      <c r="C1413" s="24">
        <v>266462.79566557147</v>
      </c>
      <c r="D1413" s="162">
        <v>3277121.30749219</v>
      </c>
      <c r="E1413" s="23">
        <v>3473748.5859417217</v>
      </c>
      <c r="F1413" s="23">
        <v>3682173.5010982254</v>
      </c>
    </row>
    <row r="1414" spans="1:6">
      <c r="A1414" s="100" t="s">
        <v>1253</v>
      </c>
      <c r="B1414" s="30" t="s">
        <v>411</v>
      </c>
      <c r="C1414" s="24">
        <v>41776410.923014358</v>
      </c>
      <c r="D1414" s="162">
        <v>49018455</v>
      </c>
      <c r="E1414" s="23">
        <v>51959562.300000004</v>
      </c>
      <c r="F1414" s="23">
        <v>55077136.03800001</v>
      </c>
    </row>
    <row r="1415" spans="1:6">
      <c r="A1415" s="100" t="s">
        <v>1254</v>
      </c>
      <c r="B1415" s="30" t="s">
        <v>267</v>
      </c>
      <c r="C1415" s="24">
        <v>403643.69177479984</v>
      </c>
      <c r="D1415" s="162">
        <v>2419789.4394457899</v>
      </c>
      <c r="E1415" s="23">
        <v>2564976.8058125372</v>
      </c>
      <c r="F1415" s="23">
        <v>2718875.4141612896</v>
      </c>
    </row>
    <row r="1416" spans="1:6">
      <c r="A1416" s="100" t="s">
        <v>1255</v>
      </c>
      <c r="B1416" s="30" t="s">
        <v>1761</v>
      </c>
      <c r="C1416" s="24">
        <v>179466.19526602639</v>
      </c>
      <c r="D1416" s="162">
        <v>0</v>
      </c>
      <c r="E1416" s="23">
        <v>0</v>
      </c>
      <c r="F1416" s="23">
        <v>0</v>
      </c>
    </row>
    <row r="1417" spans="1:6">
      <c r="A1417" s="100" t="s">
        <v>1256</v>
      </c>
      <c r="B1417" s="30" t="s">
        <v>272</v>
      </c>
      <c r="C1417" s="24">
        <v>179466.19526602639</v>
      </c>
      <c r="D1417" s="162">
        <v>3186644.8430766598</v>
      </c>
      <c r="E1417" s="23">
        <v>3377843.5336612598</v>
      </c>
      <c r="F1417" s="23">
        <v>3580514.1456809356</v>
      </c>
    </row>
    <row r="1418" spans="1:6">
      <c r="A1418" s="100" t="s">
        <v>1257</v>
      </c>
      <c r="B1418" s="30" t="s">
        <v>1821</v>
      </c>
      <c r="C1418" s="24">
        <v>21315798.232396845</v>
      </c>
      <c r="D1418" s="162">
        <v>32168430.161692701</v>
      </c>
      <c r="E1418" s="23">
        <v>34098535.971394263</v>
      </c>
      <c r="F1418" s="23">
        <v>36144448.129677922</v>
      </c>
    </row>
    <row r="1419" spans="1:6">
      <c r="A1419" s="100" t="s">
        <v>1258</v>
      </c>
      <c r="B1419" s="30" t="s">
        <v>278</v>
      </c>
      <c r="C1419" s="24">
        <v>337371.60748832807</v>
      </c>
      <c r="D1419" s="162">
        <f>C1419*1.04</f>
        <v>350866.4717878612</v>
      </c>
      <c r="E1419" s="23">
        <v>371918.46009513288</v>
      </c>
      <c r="F1419" s="23">
        <v>394233.56770084088</v>
      </c>
    </row>
    <row r="1420" spans="1:6">
      <c r="A1420" s="100" t="s">
        <v>1259</v>
      </c>
      <c r="B1420" s="30" t="s">
        <v>416</v>
      </c>
      <c r="C1420" s="24">
        <v>252163.45913849294</v>
      </c>
      <c r="D1420" s="162">
        <f>C1420*1.04</f>
        <v>262249.99750403268</v>
      </c>
      <c r="E1420" s="23">
        <v>277984.99735427467</v>
      </c>
      <c r="F1420" s="23">
        <v>294664.09719553118</v>
      </c>
    </row>
    <row r="1421" spans="1:6">
      <c r="A1421" s="100" t="s">
        <v>1260</v>
      </c>
      <c r="B1421" s="30" t="s">
        <v>294</v>
      </c>
      <c r="C1421" s="24">
        <v>383196.55132684356</v>
      </c>
      <c r="D1421" s="162">
        <f>C1421*1.04</f>
        <v>398524.41337991733</v>
      </c>
      <c r="E1421" s="23">
        <v>422435.87818271242</v>
      </c>
      <c r="F1421" s="23">
        <v>447782.03087367519</v>
      </c>
    </row>
    <row r="1422" spans="1:6">
      <c r="A1422" s="100" t="s">
        <v>1261</v>
      </c>
      <c r="B1422" s="30" t="s">
        <v>296</v>
      </c>
      <c r="C1422" s="24">
        <v>604761.74866098841</v>
      </c>
      <c r="D1422" s="162">
        <f>C1422*1.04</f>
        <v>628952.21860742802</v>
      </c>
      <c r="E1422" s="23">
        <v>666689.35172387375</v>
      </c>
      <c r="F1422" s="23">
        <v>706690.71282730624</v>
      </c>
    </row>
    <row r="1423" spans="1:6">
      <c r="A1423" s="100" t="s">
        <v>1262</v>
      </c>
      <c r="B1423" s="30" t="s">
        <v>463</v>
      </c>
      <c r="C1423" s="24">
        <v>126268.02665775792</v>
      </c>
      <c r="D1423" s="162">
        <v>0</v>
      </c>
      <c r="E1423" s="23">
        <v>0</v>
      </c>
      <c r="F1423" s="23">
        <v>0</v>
      </c>
    </row>
    <row r="1424" spans="1:6">
      <c r="A1424" s="100" t="s">
        <v>1263</v>
      </c>
      <c r="B1424" s="30" t="s">
        <v>304</v>
      </c>
      <c r="C1424" s="24">
        <v>211712.15131970757</v>
      </c>
      <c r="D1424" s="162">
        <v>3220180.63737249</v>
      </c>
      <c r="E1424" s="23">
        <v>3413391.4756148397</v>
      </c>
      <c r="F1424" s="23">
        <v>3618194.9641517303</v>
      </c>
    </row>
    <row r="1425" spans="1:6">
      <c r="A1425" s="101" t="s">
        <v>128</v>
      </c>
      <c r="B1425" s="31"/>
      <c r="C1425" s="33">
        <f t="shared" ref="C1425:F1425" si="74">SUM(C1390:C1424)</f>
        <v>187053884.67909083</v>
      </c>
      <c r="D1425" s="163">
        <f t="shared" si="74"/>
        <v>359916299.19067794</v>
      </c>
      <c r="E1425" s="32">
        <f t="shared" si="74"/>
        <v>381511277.14211863</v>
      </c>
      <c r="F1425" s="32">
        <f t="shared" si="74"/>
        <v>404401953.77064574</v>
      </c>
    </row>
    <row r="1426" spans="1:6">
      <c r="A1426" s="101" t="s">
        <v>151</v>
      </c>
      <c r="B1426" s="31"/>
      <c r="C1426" s="33">
        <f t="shared" ref="C1426:D1427" si="75">C1425</f>
        <v>187053884.67909083</v>
      </c>
      <c r="D1426" s="163">
        <f t="shared" si="75"/>
        <v>359916299.19067794</v>
      </c>
      <c r="E1426" s="32">
        <f>E1425</f>
        <v>381511277.14211863</v>
      </c>
      <c r="F1426" s="32">
        <f>F1425</f>
        <v>404401953.77064574</v>
      </c>
    </row>
    <row r="1427" spans="1:6">
      <c r="A1427" s="109" t="s">
        <v>152</v>
      </c>
      <c r="B1427" s="106"/>
      <c r="C1427" s="33">
        <f t="shared" si="75"/>
        <v>187053884.67909083</v>
      </c>
      <c r="D1427" s="163">
        <f t="shared" si="75"/>
        <v>359916299.19067794</v>
      </c>
      <c r="E1427" s="33">
        <f>E1426</f>
        <v>381511277.14211863</v>
      </c>
      <c r="F1427" s="33">
        <f>F1426</f>
        <v>404401953.77064574</v>
      </c>
    </row>
    <row r="1428" spans="1:6">
      <c r="A1428" s="114" t="s">
        <v>1264</v>
      </c>
      <c r="B1428" s="118"/>
      <c r="C1428" s="33">
        <f t="shared" ref="C1428:F1428" si="76">C1427+C1387</f>
        <v>2126591305.4311652</v>
      </c>
      <c r="D1428" s="163">
        <f t="shared" si="76"/>
        <v>2606637599.8698015</v>
      </c>
      <c r="E1428" s="119">
        <f t="shared" si="76"/>
        <v>2788235579.8658967</v>
      </c>
      <c r="F1428" s="119">
        <f t="shared" si="76"/>
        <v>2916466947.5750999</v>
      </c>
    </row>
    <row r="1429" spans="1:6">
      <c r="A1429" s="72"/>
      <c r="B1429" s="23"/>
      <c r="C1429" s="24"/>
      <c r="D1429" s="162"/>
      <c r="E1429" s="27"/>
      <c r="F1429" s="27"/>
    </row>
    <row r="1430" spans="1:6" ht="46.5">
      <c r="A1430" s="101" t="s">
        <v>1265</v>
      </c>
      <c r="B1430" s="30"/>
      <c r="C1430" s="24"/>
      <c r="D1430" s="162"/>
      <c r="E1430" s="27"/>
      <c r="F1430" s="27"/>
    </row>
    <row r="1431" spans="1:6">
      <c r="A1431" s="101" t="s">
        <v>733</v>
      </c>
      <c r="B1431" s="30"/>
      <c r="C1431" s="24"/>
      <c r="D1431" s="162"/>
      <c r="E1431" s="23"/>
      <c r="F1431" s="23"/>
    </row>
    <row r="1432" spans="1:6">
      <c r="A1432" s="101" t="s">
        <v>420</v>
      </c>
      <c r="B1432" s="31" t="s">
        <v>421</v>
      </c>
      <c r="C1432" s="24"/>
      <c r="D1432" s="162"/>
      <c r="E1432" s="23"/>
      <c r="F1432" s="23"/>
    </row>
    <row r="1433" spans="1:6">
      <c r="A1433" s="101">
        <v>1</v>
      </c>
      <c r="B1433" s="31" t="s">
        <v>1266</v>
      </c>
      <c r="C1433" s="24"/>
      <c r="D1433" s="162"/>
      <c r="E1433" s="23"/>
      <c r="F1433" s="23"/>
    </row>
    <row r="1434" spans="1:6">
      <c r="A1434" s="101">
        <v>1</v>
      </c>
      <c r="B1434" s="31" t="s">
        <v>1266</v>
      </c>
      <c r="C1434" s="24"/>
      <c r="D1434" s="162"/>
      <c r="E1434" s="23"/>
      <c r="F1434" s="23"/>
    </row>
    <row r="1435" spans="1:6">
      <c r="A1435" s="100" t="s">
        <v>1267</v>
      </c>
      <c r="B1435" s="30" t="s">
        <v>548</v>
      </c>
      <c r="C1435" s="24">
        <v>11843046</v>
      </c>
      <c r="D1435" s="162">
        <v>15198337.380000001</v>
      </c>
      <c r="E1435" s="27">
        <v>15654287.501400001</v>
      </c>
      <c r="F1435" s="27">
        <v>16123916.126442002</v>
      </c>
    </row>
    <row r="1436" spans="1:6">
      <c r="A1436" s="100" t="s">
        <v>1268</v>
      </c>
      <c r="B1436" s="30" t="s">
        <v>159</v>
      </c>
      <c r="C1436" s="24">
        <v>3462602</v>
      </c>
      <c r="D1436" s="162">
        <v>5566480.0599999996</v>
      </c>
      <c r="E1436" s="27">
        <v>5733474.4617999997</v>
      </c>
      <c r="F1436" s="27">
        <v>5905478.6956540002</v>
      </c>
    </row>
    <row r="1437" spans="1:6">
      <c r="A1437" s="100" t="s">
        <v>854</v>
      </c>
      <c r="B1437" s="30" t="s">
        <v>96</v>
      </c>
      <c r="C1437" s="24">
        <v>411730</v>
      </c>
      <c r="D1437" s="162">
        <v>424081.9</v>
      </c>
      <c r="E1437" s="27">
        <v>436804.35700000002</v>
      </c>
      <c r="F1437" s="27">
        <v>449908.48771000002</v>
      </c>
    </row>
    <row r="1438" spans="1:6">
      <c r="A1438" s="100" t="s">
        <v>1807</v>
      </c>
      <c r="B1438" s="30" t="s">
        <v>1726</v>
      </c>
      <c r="C1438" s="24">
        <v>25033</v>
      </c>
      <c r="D1438" s="162">
        <v>167727.61542913798</v>
      </c>
      <c r="E1438" s="27">
        <v>172759.44389201212</v>
      </c>
      <c r="F1438" s="27">
        <v>177942.2272087725</v>
      </c>
    </row>
    <row r="1439" spans="1:6">
      <c r="A1439" s="100" t="s">
        <v>1805</v>
      </c>
      <c r="B1439" s="30" t="s">
        <v>1716</v>
      </c>
      <c r="C1439" s="24">
        <v>162842</v>
      </c>
      <c r="D1439" s="162">
        <v>25783.595206681312</v>
      </c>
      <c r="E1439" s="27">
        <v>26557.10306288175</v>
      </c>
      <c r="F1439" s="27">
        <v>27353.816154768203</v>
      </c>
    </row>
    <row r="1440" spans="1:6">
      <c r="A1440" s="100" t="s">
        <v>1269</v>
      </c>
      <c r="B1440" s="30" t="s">
        <v>553</v>
      </c>
      <c r="C1440" s="24">
        <v>886339</v>
      </c>
      <c r="D1440" s="162">
        <v>912928.77974128758</v>
      </c>
      <c r="E1440" s="27">
        <v>940316.6431335262</v>
      </c>
      <c r="F1440" s="27">
        <v>968526.142427532</v>
      </c>
    </row>
    <row r="1441" spans="1:6">
      <c r="A1441" s="100" t="s">
        <v>1270</v>
      </c>
      <c r="B1441" s="30" t="s">
        <v>134</v>
      </c>
      <c r="C1441" s="24">
        <v>54174</v>
      </c>
      <c r="D1441" s="162">
        <v>506341</v>
      </c>
      <c r="E1441" s="27">
        <v>521531.23000000004</v>
      </c>
      <c r="F1441" s="27">
        <v>537177.16690000007</v>
      </c>
    </row>
    <row r="1442" spans="1:6">
      <c r="A1442" s="100" t="s">
        <v>1271</v>
      </c>
      <c r="B1442" s="30" t="s">
        <v>136</v>
      </c>
      <c r="C1442" s="24">
        <v>27087</v>
      </c>
      <c r="D1442" s="162">
        <v>908171</v>
      </c>
      <c r="E1442" s="27">
        <v>935416.13</v>
      </c>
      <c r="F1442" s="27">
        <v>963478.6139</v>
      </c>
    </row>
    <row r="1443" spans="1:6">
      <c r="A1443" s="100" t="s">
        <v>1272</v>
      </c>
      <c r="B1443" s="30" t="s">
        <v>138</v>
      </c>
      <c r="C1443" s="24">
        <v>4515</v>
      </c>
      <c r="D1443" s="162">
        <v>34695</v>
      </c>
      <c r="E1443" s="27">
        <v>35735.85</v>
      </c>
      <c r="F1443" s="27">
        <v>36807.925499999998</v>
      </c>
    </row>
    <row r="1444" spans="1:6">
      <c r="A1444" s="100" t="s">
        <v>1273</v>
      </c>
      <c r="B1444" s="30" t="s">
        <v>100</v>
      </c>
      <c r="C1444" s="24">
        <v>81261</v>
      </c>
      <c r="D1444" s="162">
        <v>84512</v>
      </c>
      <c r="E1444" s="27">
        <v>87047.360000000001</v>
      </c>
      <c r="F1444" s="27">
        <v>89658.780800000008</v>
      </c>
    </row>
    <row r="1445" spans="1:6">
      <c r="A1445" s="100" t="s">
        <v>1274</v>
      </c>
      <c r="B1445" s="30" t="s">
        <v>142</v>
      </c>
      <c r="C1445" s="24">
        <v>4515</v>
      </c>
      <c r="D1445" s="162">
        <v>14695</v>
      </c>
      <c r="E1445" s="27">
        <v>15135.85</v>
      </c>
      <c r="F1445" s="27">
        <v>15589.925500000001</v>
      </c>
    </row>
    <row r="1446" spans="1:6">
      <c r="A1446" s="100" t="s">
        <v>1275</v>
      </c>
      <c r="B1446" s="30" t="s">
        <v>104</v>
      </c>
      <c r="C1446" s="24">
        <v>948049</v>
      </c>
      <c r="D1446" s="162">
        <v>985971</v>
      </c>
      <c r="E1446" s="27">
        <v>1015550.13</v>
      </c>
      <c r="F1446" s="27">
        <v>1046016.6339</v>
      </c>
    </row>
    <row r="1447" spans="1:6">
      <c r="A1447" s="100" t="s">
        <v>1276</v>
      </c>
      <c r="B1447" s="30" t="s">
        <v>106</v>
      </c>
      <c r="C1447" s="24">
        <v>2173775</v>
      </c>
      <c r="D1447" s="162">
        <v>3347126</v>
      </c>
      <c r="E1447" s="27">
        <v>3447539.7800000003</v>
      </c>
      <c r="F1447" s="27">
        <v>3550965.9734000005</v>
      </c>
    </row>
    <row r="1448" spans="1:6">
      <c r="A1448" s="100" t="s">
        <v>1277</v>
      </c>
      <c r="B1448" s="30" t="s">
        <v>401</v>
      </c>
      <c r="C1448" s="24">
        <v>993194</v>
      </c>
      <c r="D1448" s="162">
        <v>3678825.5260807425</v>
      </c>
      <c r="E1448" s="27">
        <v>3789190.2918631649</v>
      </c>
      <c r="F1448" s="27">
        <v>3902866.0006190599</v>
      </c>
    </row>
    <row r="1449" spans="1:6">
      <c r="A1449" s="100" t="s">
        <v>1278</v>
      </c>
      <c r="B1449" s="30" t="s">
        <v>194</v>
      </c>
      <c r="C1449" s="24">
        <v>36116</v>
      </c>
      <c r="D1449" s="162">
        <v>1137561</v>
      </c>
      <c r="E1449" s="27">
        <v>1171687.83</v>
      </c>
      <c r="F1449" s="27">
        <v>1206838.4649</v>
      </c>
    </row>
    <row r="1450" spans="1:6">
      <c r="A1450" s="100" t="s">
        <v>1279</v>
      </c>
      <c r="B1450" s="30" t="s">
        <v>405</v>
      </c>
      <c r="C1450" s="24">
        <v>18058</v>
      </c>
      <c r="D1450" s="162">
        <v>18780</v>
      </c>
      <c r="E1450" s="27">
        <v>19343.400000000001</v>
      </c>
      <c r="F1450" s="27">
        <v>19923.702000000001</v>
      </c>
    </row>
    <row r="1451" spans="1:6">
      <c r="A1451" s="100" t="s">
        <v>1280</v>
      </c>
      <c r="B1451" s="30" t="s">
        <v>206</v>
      </c>
      <c r="C1451" s="24">
        <v>27087</v>
      </c>
      <c r="D1451" s="162">
        <v>28171</v>
      </c>
      <c r="E1451" s="27">
        <v>29016.13</v>
      </c>
      <c r="F1451" s="27">
        <v>29886.6139</v>
      </c>
    </row>
    <row r="1452" spans="1:6">
      <c r="A1452" s="100" t="s">
        <v>1281</v>
      </c>
      <c r="B1452" s="30" t="s">
        <v>232</v>
      </c>
      <c r="C1452" s="24">
        <v>2083484</v>
      </c>
      <c r="D1452" s="162">
        <v>2166824</v>
      </c>
      <c r="E1452" s="27">
        <v>2231828.7200000002</v>
      </c>
      <c r="F1452" s="27">
        <v>2298783.5816000002</v>
      </c>
    </row>
    <row r="1453" spans="1:6">
      <c r="A1453" s="100" t="s">
        <v>1282</v>
      </c>
      <c r="B1453" s="30" t="s">
        <v>150</v>
      </c>
      <c r="C1453" s="24">
        <v>27087</v>
      </c>
      <c r="D1453" s="162">
        <v>28171</v>
      </c>
      <c r="E1453" s="27">
        <v>29016.13</v>
      </c>
      <c r="F1453" s="27">
        <v>29886.6139</v>
      </c>
    </row>
    <row r="1454" spans="1:6">
      <c r="A1454" s="100" t="s">
        <v>1283</v>
      </c>
      <c r="B1454" s="30" t="s">
        <v>119</v>
      </c>
      <c r="C1454" s="24">
        <v>180580</v>
      </c>
      <c r="D1454" s="162">
        <v>187804</v>
      </c>
      <c r="E1454" s="27">
        <v>193438.12</v>
      </c>
      <c r="F1454" s="27">
        <v>199241.26360000001</v>
      </c>
    </row>
    <row r="1455" spans="1:6">
      <c r="A1455" s="100" t="s">
        <v>1284</v>
      </c>
      <c r="B1455" s="30" t="s">
        <v>407</v>
      </c>
      <c r="C1455" s="24">
        <v>180581</v>
      </c>
      <c r="D1455" s="162">
        <v>187804</v>
      </c>
      <c r="E1455" s="27">
        <v>193438.12</v>
      </c>
      <c r="F1455" s="27">
        <v>199241.26360000001</v>
      </c>
    </row>
    <row r="1456" spans="1:6" ht="31">
      <c r="A1456" s="100" t="s">
        <v>1285</v>
      </c>
      <c r="B1456" s="30" t="s">
        <v>409</v>
      </c>
      <c r="C1456" s="24">
        <v>225726</v>
      </c>
      <c r="D1456" s="162">
        <v>234755</v>
      </c>
      <c r="E1456" s="27">
        <v>241797.65</v>
      </c>
      <c r="F1456" s="27">
        <v>249051.57949999999</v>
      </c>
    </row>
    <row r="1457" spans="1:6">
      <c r="A1457" s="100" t="s">
        <v>1286</v>
      </c>
      <c r="B1457" s="30" t="s">
        <v>257</v>
      </c>
      <c r="C1457" s="24">
        <v>112863</v>
      </c>
      <c r="D1457" s="162">
        <v>117377</v>
      </c>
      <c r="E1457" s="27">
        <v>120898.31</v>
      </c>
      <c r="F1457" s="27">
        <v>124525.25930000001</v>
      </c>
    </row>
    <row r="1458" spans="1:6">
      <c r="A1458" s="100" t="s">
        <v>1287</v>
      </c>
      <c r="B1458" s="30" t="s">
        <v>261</v>
      </c>
      <c r="C1458" s="24">
        <v>67718</v>
      </c>
      <c r="D1458" s="162">
        <v>70426</v>
      </c>
      <c r="E1458" s="27">
        <v>72538.78</v>
      </c>
      <c r="F1458" s="27">
        <v>74714.943400000004</v>
      </c>
    </row>
    <row r="1459" spans="1:6">
      <c r="A1459" s="100" t="s">
        <v>1288</v>
      </c>
      <c r="B1459" s="30" t="s">
        <v>276</v>
      </c>
      <c r="C1459" s="24">
        <v>2805807</v>
      </c>
      <c r="D1459" s="54">
        <v>0</v>
      </c>
      <c r="E1459" s="54">
        <v>0</v>
      </c>
      <c r="F1459" s="54">
        <v>0</v>
      </c>
    </row>
    <row r="1460" spans="1:6">
      <c r="A1460" s="100" t="s">
        <v>1289</v>
      </c>
      <c r="B1460" s="30" t="s">
        <v>278</v>
      </c>
      <c r="C1460" s="24">
        <v>312593</v>
      </c>
      <c r="D1460" s="162">
        <v>325097</v>
      </c>
      <c r="E1460" s="27">
        <v>334849.91000000003</v>
      </c>
      <c r="F1460" s="27">
        <v>344895.40730000002</v>
      </c>
    </row>
    <row r="1461" spans="1:6">
      <c r="A1461" s="100" t="s">
        <v>1290</v>
      </c>
      <c r="B1461" s="30" t="s">
        <v>294</v>
      </c>
      <c r="C1461" s="24">
        <v>153494</v>
      </c>
      <c r="D1461" s="162">
        <v>159633</v>
      </c>
      <c r="E1461" s="27">
        <v>164421.99</v>
      </c>
      <c r="F1461" s="27">
        <v>169354.64970000001</v>
      </c>
    </row>
    <row r="1462" spans="1:6">
      <c r="A1462" s="100" t="s">
        <v>1291</v>
      </c>
      <c r="B1462" s="30" t="s">
        <v>296</v>
      </c>
      <c r="C1462" s="24">
        <v>76747</v>
      </c>
      <c r="D1462" s="162">
        <v>79817</v>
      </c>
      <c r="E1462" s="27">
        <v>82211.510000000009</v>
      </c>
      <c r="F1462" s="27">
        <v>84677.85530000001</v>
      </c>
    </row>
    <row r="1463" spans="1:6">
      <c r="A1463" s="101" t="s">
        <v>128</v>
      </c>
      <c r="B1463" s="31"/>
      <c r="C1463" s="33">
        <f t="shared" ref="C1463:F1463" si="77">SUM(C1435:C1462)</f>
        <v>27386103</v>
      </c>
      <c r="D1463" s="163">
        <f t="shared" si="77"/>
        <v>36597895.856457844</v>
      </c>
      <c r="E1463" s="32">
        <f t="shared" si="77"/>
        <v>37695832.73215159</v>
      </c>
      <c r="F1463" s="32">
        <f t="shared" si="77"/>
        <v>38826707.714116141</v>
      </c>
    </row>
    <row r="1464" spans="1:6">
      <c r="A1464" s="101" t="s">
        <v>129</v>
      </c>
      <c r="B1464" s="31"/>
      <c r="C1464" s="33">
        <f t="shared" ref="C1464:F1464" si="78">+C1463</f>
        <v>27386103</v>
      </c>
      <c r="D1464" s="163">
        <f t="shared" si="78"/>
        <v>36597895.856457844</v>
      </c>
      <c r="E1464" s="32">
        <f t="shared" si="78"/>
        <v>37695832.73215159</v>
      </c>
      <c r="F1464" s="32">
        <f t="shared" si="78"/>
        <v>38826707.714116141</v>
      </c>
    </row>
    <row r="1465" spans="1:6">
      <c r="A1465" s="105" t="s">
        <v>130</v>
      </c>
      <c r="B1465" s="103"/>
      <c r="C1465" s="33">
        <f t="shared" ref="C1465:F1465" si="79">C1464+0</f>
        <v>27386103</v>
      </c>
      <c r="D1465" s="163">
        <f t="shared" si="79"/>
        <v>36597895.856457844</v>
      </c>
      <c r="E1465" s="104">
        <f t="shared" si="79"/>
        <v>37695832.73215159</v>
      </c>
      <c r="F1465" s="104">
        <f t="shared" si="79"/>
        <v>38826707.714116141</v>
      </c>
    </row>
    <row r="1466" spans="1:6">
      <c r="A1466" s="101">
        <v>2</v>
      </c>
      <c r="B1466" s="117" t="s">
        <v>1735</v>
      </c>
      <c r="C1466" s="33"/>
      <c r="D1466" s="163"/>
      <c r="E1466" s="32"/>
      <c r="F1466" s="32"/>
    </row>
    <row r="1467" spans="1:6">
      <c r="A1467" s="101">
        <v>1</v>
      </c>
      <c r="B1467" s="117" t="s">
        <v>1735</v>
      </c>
      <c r="C1467" s="33"/>
      <c r="D1467" s="163"/>
      <c r="E1467" s="32"/>
      <c r="F1467" s="32"/>
    </row>
    <row r="1468" spans="1:6">
      <c r="A1468" s="100" t="s">
        <v>1292</v>
      </c>
      <c r="B1468" s="120" t="s">
        <v>548</v>
      </c>
      <c r="C1468" s="24">
        <v>4995003</v>
      </c>
      <c r="D1468" s="162">
        <v>5144853.743856051</v>
      </c>
      <c r="E1468" s="23">
        <v>5299199.3561717328</v>
      </c>
      <c r="F1468" s="23">
        <v>5458175.3368568849</v>
      </c>
    </row>
    <row r="1469" spans="1:6">
      <c r="A1469" s="100" t="s">
        <v>1774</v>
      </c>
      <c r="B1469" s="120" t="s">
        <v>157</v>
      </c>
      <c r="C1469" s="24">
        <v>200000</v>
      </c>
      <c r="D1469" s="162">
        <v>927000</v>
      </c>
      <c r="E1469" s="23">
        <v>954810</v>
      </c>
      <c r="F1469" s="23">
        <v>983454.3</v>
      </c>
    </row>
    <row r="1470" spans="1:6">
      <c r="A1470" s="100" t="s">
        <v>1293</v>
      </c>
      <c r="B1470" s="120" t="s">
        <v>159</v>
      </c>
      <c r="C1470" s="24">
        <v>900000</v>
      </c>
      <c r="D1470" s="162">
        <v>515000</v>
      </c>
      <c r="E1470" s="23">
        <v>530450</v>
      </c>
      <c r="F1470" s="23">
        <v>546363.5</v>
      </c>
    </row>
    <row r="1471" spans="1:6">
      <c r="A1471" s="100" t="s">
        <v>1775</v>
      </c>
      <c r="B1471" s="120" t="s">
        <v>1772</v>
      </c>
      <c r="C1471" s="24">
        <v>30000</v>
      </c>
      <c r="D1471" s="162">
        <v>51500</v>
      </c>
      <c r="E1471" s="23">
        <v>53045</v>
      </c>
      <c r="F1471" s="23">
        <v>54636.35</v>
      </c>
    </row>
    <row r="1472" spans="1:6">
      <c r="A1472" s="100" t="s">
        <v>1776</v>
      </c>
      <c r="B1472" s="120" t="s">
        <v>94</v>
      </c>
      <c r="C1472" s="24">
        <v>1400000</v>
      </c>
      <c r="D1472" s="162">
        <v>515000</v>
      </c>
      <c r="E1472" s="23">
        <v>530450</v>
      </c>
      <c r="F1472" s="23">
        <v>546363.5</v>
      </c>
    </row>
    <row r="1473" spans="1:6">
      <c r="A1473" s="100" t="s">
        <v>1294</v>
      </c>
      <c r="B1473" s="120" t="s">
        <v>96</v>
      </c>
      <c r="C1473" s="24">
        <v>500000</v>
      </c>
      <c r="D1473" s="162">
        <v>3442000</v>
      </c>
      <c r="E1473" s="23">
        <v>3545260</v>
      </c>
      <c r="F1473" s="23">
        <v>3551617.8000000003</v>
      </c>
    </row>
    <row r="1474" spans="1:6">
      <c r="A1474" s="100" t="s">
        <v>1777</v>
      </c>
      <c r="B1474" s="120" t="s">
        <v>170</v>
      </c>
      <c r="C1474" s="24">
        <v>500000</v>
      </c>
      <c r="D1474" s="162">
        <v>906000</v>
      </c>
      <c r="E1474" s="23">
        <v>933180</v>
      </c>
      <c r="F1474" s="23">
        <v>961175.4</v>
      </c>
    </row>
    <row r="1475" spans="1:6">
      <c r="A1475" s="100" t="s">
        <v>1778</v>
      </c>
      <c r="B1475" s="120" t="s">
        <v>172</v>
      </c>
      <c r="C1475" s="24">
        <v>50000</v>
      </c>
      <c r="D1475" s="162">
        <v>61800</v>
      </c>
      <c r="E1475" s="23">
        <v>63654</v>
      </c>
      <c r="F1475" s="23">
        <v>65563.62</v>
      </c>
    </row>
    <row r="1476" spans="1:6">
      <c r="A1476" s="100" t="s">
        <v>1779</v>
      </c>
      <c r="B1476" s="120" t="s">
        <v>1773</v>
      </c>
      <c r="C1476" s="121">
        <v>60000</v>
      </c>
      <c r="D1476" s="162">
        <v>706692.98951842706</v>
      </c>
      <c r="E1476" s="23">
        <v>727893.77920397988</v>
      </c>
      <c r="F1476" s="23">
        <v>749730.59258009924</v>
      </c>
    </row>
    <row r="1477" spans="1:6">
      <c r="A1477" s="100" t="s">
        <v>1295</v>
      </c>
      <c r="B1477" s="120" t="s">
        <v>553</v>
      </c>
      <c r="C1477" s="24">
        <v>702482</v>
      </c>
      <c r="D1477" s="162">
        <v>2232400</v>
      </c>
      <c r="E1477" s="23">
        <v>2299372</v>
      </c>
      <c r="F1477" s="23">
        <v>2368353.16</v>
      </c>
    </row>
    <row r="1478" spans="1:6">
      <c r="A1478" s="100" t="s">
        <v>1296</v>
      </c>
      <c r="B1478" s="120" t="s">
        <v>134</v>
      </c>
      <c r="C1478" s="121">
        <v>84000</v>
      </c>
      <c r="D1478" s="162">
        <v>10545600</v>
      </c>
      <c r="E1478" s="23">
        <v>561968</v>
      </c>
      <c r="F1478" s="23">
        <v>578827.04</v>
      </c>
    </row>
    <row r="1479" spans="1:6">
      <c r="A1479" s="100" t="s">
        <v>1297</v>
      </c>
      <c r="B1479" s="120" t="s">
        <v>136</v>
      </c>
      <c r="C1479" s="24">
        <v>7543</v>
      </c>
      <c r="D1479" s="162">
        <v>90720</v>
      </c>
      <c r="E1479" s="23">
        <v>93441.600000000006</v>
      </c>
      <c r="F1479" s="23">
        <v>96244.848000000013</v>
      </c>
    </row>
    <row r="1480" spans="1:6">
      <c r="A1480" s="100" t="s">
        <v>1298</v>
      </c>
      <c r="B1480" s="120" t="s">
        <v>138</v>
      </c>
      <c r="C1480" s="24">
        <v>12000</v>
      </c>
      <c r="D1480" s="162">
        <v>8147.0360570290204</v>
      </c>
      <c r="E1480" s="23">
        <v>8391.4471387398917</v>
      </c>
      <c r="F1480" s="23">
        <v>8643.1905529020878</v>
      </c>
    </row>
    <row r="1481" spans="1:6">
      <c r="A1481" s="100" t="s">
        <v>1299</v>
      </c>
      <c r="B1481" s="120" t="s">
        <v>397</v>
      </c>
      <c r="C1481" s="24">
        <v>2000</v>
      </c>
      <c r="D1481" s="162">
        <v>12960</v>
      </c>
      <c r="E1481" s="23">
        <v>13348.800000000001</v>
      </c>
      <c r="F1481" s="23">
        <v>13749.264000000001</v>
      </c>
    </row>
    <row r="1482" spans="1:6">
      <c r="A1482" s="100" t="s">
        <v>1300</v>
      </c>
      <c r="B1482" s="120" t="s">
        <v>100</v>
      </c>
      <c r="C1482" s="24">
        <v>40000</v>
      </c>
      <c r="D1482" s="162">
        <v>2160</v>
      </c>
      <c r="E1482" s="23">
        <v>2224.8000000000002</v>
      </c>
      <c r="F1482" s="23">
        <v>2291.5440000000003</v>
      </c>
    </row>
    <row r="1483" spans="1:6">
      <c r="A1483" s="100" t="s">
        <v>1301</v>
      </c>
      <c r="B1483" s="120" t="s">
        <v>102</v>
      </c>
      <c r="C1483" s="24">
        <v>6863</v>
      </c>
      <c r="D1483" s="162">
        <v>43200</v>
      </c>
      <c r="E1483" s="23">
        <v>44496</v>
      </c>
      <c r="F1483" s="23">
        <v>45830.880000000005</v>
      </c>
    </row>
    <row r="1484" spans="1:6">
      <c r="A1484" s="100" t="s">
        <v>1302</v>
      </c>
      <c r="B1484" s="120" t="s">
        <v>142</v>
      </c>
      <c r="C1484" s="24">
        <v>800</v>
      </c>
      <c r="D1484" s="162">
        <v>7412.9862169758608</v>
      </c>
      <c r="E1484" s="23">
        <v>7635.3758034851371</v>
      </c>
      <c r="F1484" s="23">
        <v>7864.4370775896914</v>
      </c>
    </row>
    <row r="1485" spans="1:6">
      <c r="A1485" s="100" t="s">
        <v>1303</v>
      </c>
      <c r="B1485" s="120" t="s">
        <v>104</v>
      </c>
      <c r="C1485" s="24">
        <v>1304637</v>
      </c>
      <c r="D1485" s="162">
        <v>864</v>
      </c>
      <c r="E1485" s="23">
        <v>889.92000000000007</v>
      </c>
      <c r="F1485" s="23">
        <v>916.61760000000015</v>
      </c>
    </row>
    <row r="1486" spans="1:6">
      <c r="A1486" s="100" t="s">
        <v>1304</v>
      </c>
      <c r="B1486" s="120" t="s">
        <v>106</v>
      </c>
      <c r="C1486" s="24">
        <v>2007258</v>
      </c>
      <c r="D1486" s="162">
        <v>1409007.9600000002</v>
      </c>
      <c r="E1486" s="23">
        <v>1451278.1988000001</v>
      </c>
      <c r="F1486" s="23">
        <v>1494816.5447640002</v>
      </c>
    </row>
    <row r="1487" spans="1:6">
      <c r="A1487" s="100" t="s">
        <v>1305</v>
      </c>
      <c r="B1487" s="120" t="s">
        <v>401</v>
      </c>
      <c r="C1487" s="24">
        <v>1156629</v>
      </c>
      <c r="D1487" s="162">
        <v>2167839.3428381667</v>
      </c>
      <c r="E1487" s="23">
        <v>2232874.5231233118</v>
      </c>
      <c r="F1487" s="23">
        <v>2299860.758817011</v>
      </c>
    </row>
    <row r="1488" spans="1:6">
      <c r="A1488" s="100" t="s">
        <v>1306</v>
      </c>
      <c r="B1488" s="120" t="s">
        <v>194</v>
      </c>
      <c r="C1488" s="24">
        <v>9319</v>
      </c>
      <c r="D1488" s="162">
        <v>1249159.6714190831</v>
      </c>
      <c r="E1488" s="23">
        <v>1286634.4615616556</v>
      </c>
      <c r="F1488" s="23">
        <v>1325233.4954085054</v>
      </c>
    </row>
    <row r="1489" spans="1:6">
      <c r="A1489" s="100" t="s">
        <v>1307</v>
      </c>
      <c r="B1489" s="120" t="s">
        <v>405</v>
      </c>
      <c r="C1489" s="24">
        <v>8261</v>
      </c>
      <c r="D1489" s="162">
        <v>10064.931084879192</v>
      </c>
      <c r="E1489" s="23">
        <v>10366.879017425568</v>
      </c>
      <c r="F1489" s="23">
        <v>10677.885387948336</v>
      </c>
    </row>
    <row r="1490" spans="1:6">
      <c r="A1490" s="100" t="s">
        <v>1780</v>
      </c>
      <c r="B1490" s="120" t="s">
        <v>204</v>
      </c>
      <c r="C1490" s="24">
        <v>600000</v>
      </c>
      <c r="D1490" s="162">
        <v>8922.2163421739042</v>
      </c>
      <c r="E1490" s="23">
        <v>9189.8828324391216</v>
      </c>
      <c r="F1490" s="23">
        <v>9465.5793174122955</v>
      </c>
    </row>
    <row r="1491" spans="1:6">
      <c r="A1491" s="100" t="s">
        <v>1308</v>
      </c>
      <c r="B1491" s="120" t="s">
        <v>232</v>
      </c>
      <c r="C1491" s="24">
        <v>764064</v>
      </c>
      <c r="D1491" s="162">
        <v>825190.03198936803</v>
      </c>
      <c r="E1491" s="23">
        <v>849945.7329490491</v>
      </c>
      <c r="F1491" s="23">
        <v>875444.10493752058</v>
      </c>
    </row>
    <row r="1492" spans="1:6">
      <c r="A1492" s="100" t="s">
        <v>1309</v>
      </c>
      <c r="B1492" s="120" t="s">
        <v>150</v>
      </c>
      <c r="C1492" s="24">
        <v>20871</v>
      </c>
      <c r="D1492" s="162">
        <v>22540.72114057932</v>
      </c>
      <c r="E1492" s="23">
        <v>23216.942774796702</v>
      </c>
      <c r="F1492" s="23">
        <v>23913.451058040602</v>
      </c>
    </row>
    <row r="1493" spans="1:6">
      <c r="A1493" s="100" t="s">
        <v>1310</v>
      </c>
      <c r="B1493" s="120" t="s">
        <v>119</v>
      </c>
      <c r="C1493" s="24">
        <v>361161</v>
      </c>
      <c r="D1493" s="162">
        <v>390054.29485410627</v>
      </c>
      <c r="E1493" s="23">
        <v>401755.92369972944</v>
      </c>
      <c r="F1493" s="23">
        <v>413808.60141072131</v>
      </c>
    </row>
    <row r="1494" spans="1:6">
      <c r="A1494" s="100" t="s">
        <v>1311</v>
      </c>
      <c r="B1494" s="120" t="s">
        <v>407</v>
      </c>
      <c r="C1494" s="24">
        <v>90290</v>
      </c>
      <c r="D1494" s="162">
        <v>97513.573713526566</v>
      </c>
      <c r="E1494" s="23">
        <v>100438.98092493236</v>
      </c>
      <c r="F1494" s="23">
        <v>103452.15035268033</v>
      </c>
    </row>
    <row r="1495" spans="1:6">
      <c r="A1495" s="100" t="s">
        <v>1781</v>
      </c>
      <c r="B1495" s="120" t="s">
        <v>236</v>
      </c>
      <c r="C1495" s="24">
        <v>1000000</v>
      </c>
      <c r="D1495" s="162">
        <v>1080000</v>
      </c>
      <c r="E1495" s="23">
        <v>1112400</v>
      </c>
      <c r="F1495" s="23">
        <v>1145772</v>
      </c>
    </row>
    <row r="1496" spans="1:6">
      <c r="A1496" s="100" t="s">
        <v>1312</v>
      </c>
      <c r="B1496" s="120" t="s">
        <v>242</v>
      </c>
      <c r="C1496" s="24">
        <v>200000</v>
      </c>
      <c r="D1496" s="162">
        <v>216000</v>
      </c>
      <c r="E1496" s="23">
        <v>222480</v>
      </c>
      <c r="F1496" s="23">
        <v>229154.4</v>
      </c>
    </row>
    <row r="1497" spans="1:6">
      <c r="A1497" s="100" t="s">
        <v>1313</v>
      </c>
      <c r="B1497" s="120" t="s">
        <v>719</v>
      </c>
      <c r="C1497" s="24">
        <v>11161</v>
      </c>
      <c r="D1497" s="162">
        <v>12054.294854105761</v>
      </c>
      <c r="E1497" s="23">
        <v>12415.923699728934</v>
      </c>
      <c r="F1497" s="23">
        <v>12788.401410720802</v>
      </c>
    </row>
    <row r="1498" spans="1:6" ht="31">
      <c r="A1498" s="100" t="s">
        <v>1314</v>
      </c>
      <c r="B1498" s="120" t="s">
        <v>409</v>
      </c>
      <c r="C1498" s="24">
        <v>116016</v>
      </c>
      <c r="D1498" s="162">
        <v>125297.50799734308</v>
      </c>
      <c r="E1498" s="23">
        <v>129056.43323726338</v>
      </c>
      <c r="F1498" s="23">
        <v>132928.12623438129</v>
      </c>
    </row>
    <row r="1499" spans="1:6">
      <c r="A1499" s="100" t="s">
        <v>1315</v>
      </c>
      <c r="B1499" s="120" t="s">
        <v>257</v>
      </c>
      <c r="C1499" s="24">
        <v>108348</v>
      </c>
      <c r="D1499" s="162">
        <v>0</v>
      </c>
      <c r="E1499" s="23">
        <v>0</v>
      </c>
      <c r="F1499" s="23">
        <v>0</v>
      </c>
    </row>
    <row r="1500" spans="1:6">
      <c r="A1500" s="100" t="s">
        <v>1316</v>
      </c>
      <c r="B1500" s="120" t="s">
        <v>261</v>
      </c>
      <c r="C1500" s="24">
        <v>120000</v>
      </c>
      <c r="D1500" s="162">
        <v>129600.00000000001</v>
      </c>
      <c r="E1500" s="23">
        <v>133488.00000000003</v>
      </c>
      <c r="F1500" s="23">
        <v>137492.64000000004</v>
      </c>
    </row>
    <row r="1501" spans="1:6">
      <c r="A1501" s="100" t="s">
        <v>1783</v>
      </c>
      <c r="B1501" s="120" t="s">
        <v>265</v>
      </c>
      <c r="C1501" s="24">
        <v>6000</v>
      </c>
      <c r="D1501" s="162">
        <v>0</v>
      </c>
      <c r="E1501" s="23">
        <v>0</v>
      </c>
      <c r="F1501" s="23">
        <v>0</v>
      </c>
    </row>
    <row r="1502" spans="1:6">
      <c r="A1502" s="100" t="s">
        <v>1317</v>
      </c>
      <c r="B1502" s="120" t="s">
        <v>411</v>
      </c>
      <c r="C1502" s="24">
        <v>304000</v>
      </c>
      <c r="D1502" s="162">
        <v>328320</v>
      </c>
      <c r="E1502" s="23">
        <v>338169.60000000003</v>
      </c>
      <c r="F1502" s="23">
        <v>348314.68800000002</v>
      </c>
    </row>
    <row r="1503" spans="1:6">
      <c r="A1503" s="100" t="s">
        <v>1318</v>
      </c>
      <c r="B1503" s="120" t="s">
        <v>267</v>
      </c>
      <c r="C1503" s="24">
        <v>5000000</v>
      </c>
      <c r="D1503" s="162">
        <v>5400000</v>
      </c>
      <c r="E1503" s="23">
        <v>5562000</v>
      </c>
      <c r="F1503" s="23">
        <v>5728860</v>
      </c>
    </row>
    <row r="1504" spans="1:6" ht="14.75" customHeight="1">
      <c r="A1504" s="100" t="s">
        <v>1784</v>
      </c>
      <c r="B1504" s="120" t="s">
        <v>270</v>
      </c>
      <c r="C1504" s="24">
        <v>80000</v>
      </c>
      <c r="D1504" s="162">
        <v>1479995.7371352655</v>
      </c>
      <c r="E1504" s="23">
        <v>1524395.6092493236</v>
      </c>
      <c r="F1504" s="23">
        <v>1570127.477526803</v>
      </c>
    </row>
    <row r="1505" spans="1:6" ht="14.75" customHeight="1">
      <c r="A1505" s="100" t="s">
        <v>1288</v>
      </c>
      <c r="B1505" s="120" t="s">
        <v>1782</v>
      </c>
      <c r="C1505" s="24">
        <v>49999999.995482013</v>
      </c>
      <c r="D1505" s="162">
        <v>0</v>
      </c>
      <c r="E1505" s="23">
        <v>0</v>
      </c>
      <c r="F1505" s="23">
        <v>0</v>
      </c>
    </row>
    <row r="1506" spans="1:6">
      <c r="A1506" s="100" t="s">
        <v>1319</v>
      </c>
      <c r="B1506" s="120" t="s">
        <v>278</v>
      </c>
      <c r="C1506" s="24">
        <v>500912</v>
      </c>
      <c r="D1506" s="162">
        <v>53632.465542439611</v>
      </c>
      <c r="E1506" s="23">
        <v>55241.4395087128</v>
      </c>
      <c r="F1506" s="23">
        <v>56898.682693974188</v>
      </c>
    </row>
    <row r="1507" spans="1:6">
      <c r="A1507" s="100" t="s">
        <v>1320</v>
      </c>
      <c r="B1507" s="120" t="s">
        <v>280</v>
      </c>
      <c r="C1507" s="24">
        <v>49659</v>
      </c>
      <c r="D1507" s="162">
        <v>432331.08171086956</v>
      </c>
      <c r="E1507" s="23">
        <v>445301.01416219567</v>
      </c>
      <c r="F1507" s="23">
        <v>458660.04458706157</v>
      </c>
    </row>
    <row r="1508" spans="1:6">
      <c r="A1508" s="100" t="s">
        <v>1321</v>
      </c>
      <c r="B1508" s="120" t="s">
        <v>282</v>
      </c>
      <c r="C1508" s="24">
        <v>400306</v>
      </c>
      <c r="D1508" s="162">
        <v>540052.22329296346</v>
      </c>
      <c r="E1508" s="23">
        <v>556253.78999175236</v>
      </c>
      <c r="F1508" s="23">
        <v>572941.40369150497</v>
      </c>
    </row>
    <row r="1509" spans="1:6">
      <c r="A1509" s="100" t="s">
        <v>1785</v>
      </c>
      <c r="B1509" s="120" t="s">
        <v>1817</v>
      </c>
      <c r="C1509" s="24">
        <v>320000</v>
      </c>
      <c r="D1509" s="162">
        <v>648000</v>
      </c>
      <c r="E1509" s="23">
        <v>667440</v>
      </c>
      <c r="F1509" s="23">
        <v>687463.20000000007</v>
      </c>
    </row>
    <row r="1510" spans="1:6">
      <c r="A1510" s="100" t="s">
        <v>1322</v>
      </c>
      <c r="B1510" s="120" t="s">
        <v>294</v>
      </c>
      <c r="C1510" s="24">
        <v>500048</v>
      </c>
      <c r="D1510" s="162">
        <v>6480</v>
      </c>
      <c r="E1510" s="23">
        <v>6674.4000000000005</v>
      </c>
      <c r="F1510" s="23">
        <v>6874.6320000000005</v>
      </c>
    </row>
    <row r="1511" spans="1:6">
      <c r="A1511" s="101" t="s">
        <v>128</v>
      </c>
      <c r="B1511" s="117"/>
      <c r="C1511" s="33">
        <f t="shared" ref="C1511:F1511" si="80">SUM(C1468:C1510)</f>
        <v>74529630.995482013</v>
      </c>
      <c r="D1511" s="163">
        <f t="shared" si="80"/>
        <v>41845366.809563354</v>
      </c>
      <c r="E1511" s="32">
        <f t="shared" si="80"/>
        <v>32800727.813850246</v>
      </c>
      <c r="F1511" s="32">
        <f t="shared" si="80"/>
        <v>33684749.648265757</v>
      </c>
    </row>
    <row r="1512" spans="1:6">
      <c r="A1512" s="101" t="s">
        <v>151</v>
      </c>
      <c r="B1512" s="117"/>
      <c r="C1512" s="33">
        <f t="shared" ref="C1512:D1513" si="81">C1511+0</f>
        <v>74529630.995482013</v>
      </c>
      <c r="D1512" s="163">
        <f t="shared" si="81"/>
        <v>41845366.809563354</v>
      </c>
      <c r="E1512" s="32">
        <f>E1511+0</f>
        <v>32800727.813850246</v>
      </c>
      <c r="F1512" s="32">
        <f>F1511+0</f>
        <v>33684749.648265757</v>
      </c>
    </row>
    <row r="1513" spans="1:6">
      <c r="A1513" s="105" t="s">
        <v>152</v>
      </c>
      <c r="B1513" s="103"/>
      <c r="C1513" s="33">
        <f t="shared" si="81"/>
        <v>74529630.995482013</v>
      </c>
      <c r="D1513" s="163">
        <f t="shared" si="81"/>
        <v>41845366.809563354</v>
      </c>
      <c r="E1513" s="104">
        <f>E1512+0</f>
        <v>32800727.813850246</v>
      </c>
      <c r="F1513" s="104">
        <f>F1512+0</f>
        <v>33684749.648265757</v>
      </c>
    </row>
    <row r="1514" spans="1:6">
      <c r="A1514" s="101">
        <v>3</v>
      </c>
      <c r="B1514" s="31" t="s">
        <v>1659</v>
      </c>
      <c r="C1514" s="24"/>
      <c r="D1514" s="162"/>
      <c r="E1514" s="23"/>
      <c r="F1514" s="23"/>
    </row>
    <row r="1515" spans="1:6">
      <c r="A1515" s="101">
        <v>1</v>
      </c>
      <c r="B1515" s="31" t="s">
        <v>1659</v>
      </c>
      <c r="C1515" s="24"/>
      <c r="D1515" s="162"/>
      <c r="E1515" s="23"/>
      <c r="F1515" s="23"/>
    </row>
    <row r="1516" spans="1:6">
      <c r="A1516" s="100" t="s">
        <v>1323</v>
      </c>
      <c r="B1516" s="30" t="s">
        <v>548</v>
      </c>
      <c r="C1516" s="24">
        <v>6615978</v>
      </c>
      <c r="D1516" s="162">
        <v>6814457.3399999999</v>
      </c>
      <c r="E1516" s="27">
        <v>7018891.0602000002</v>
      </c>
      <c r="F1516" s="27">
        <v>7229457.7920059999</v>
      </c>
    </row>
    <row r="1517" spans="1:6">
      <c r="A1517" s="100" t="s">
        <v>1324</v>
      </c>
      <c r="B1517" s="30" t="s">
        <v>159</v>
      </c>
      <c r="C1517" s="24">
        <v>967492</v>
      </c>
      <c r="D1517" s="162">
        <v>996516.76</v>
      </c>
      <c r="E1517" s="27">
        <v>1026412.2628</v>
      </c>
      <c r="F1517" s="27">
        <v>1057204.630684</v>
      </c>
    </row>
    <row r="1518" spans="1:6">
      <c r="A1518" s="100" t="s">
        <v>1325</v>
      </c>
      <c r="B1518" s="30" t="s">
        <v>96</v>
      </c>
      <c r="C1518" s="24">
        <v>1698386</v>
      </c>
      <c r="D1518" s="162">
        <v>1749337.58</v>
      </c>
      <c r="E1518" s="27">
        <v>1801817.7074000002</v>
      </c>
      <c r="F1518" s="27">
        <v>1855872.2386220002</v>
      </c>
    </row>
    <row r="1519" spans="1:6">
      <c r="A1519" s="100" t="s">
        <v>1326</v>
      </c>
      <c r="B1519" s="30" t="s">
        <v>172</v>
      </c>
      <c r="C1519" s="24">
        <v>90969.955913093247</v>
      </c>
      <c r="D1519" s="162">
        <v>93699.054590486048</v>
      </c>
      <c r="E1519" s="27">
        <v>96510.02622820063</v>
      </c>
      <c r="F1519" s="27">
        <v>99405.327015046656</v>
      </c>
    </row>
    <row r="1520" spans="1:6">
      <c r="A1520" s="100" t="s">
        <v>1805</v>
      </c>
      <c r="B1520" s="30" t="s">
        <v>1716</v>
      </c>
      <c r="C1520" s="24">
        <v>13984.176149119514</v>
      </c>
      <c r="D1520" s="162">
        <v>14403.7014335931</v>
      </c>
      <c r="E1520" s="27">
        <v>14835.812476600893</v>
      </c>
      <c r="F1520" s="27">
        <v>15280.88685089892</v>
      </c>
    </row>
    <row r="1521" spans="1:6">
      <c r="A1521" s="100" t="s">
        <v>1327</v>
      </c>
      <c r="B1521" s="30" t="s">
        <v>553</v>
      </c>
      <c r="C1521" s="24">
        <v>495142.61937352683</v>
      </c>
      <c r="D1521" s="162">
        <v>509996.89795473265</v>
      </c>
      <c r="E1521" s="27">
        <v>525296.80489337468</v>
      </c>
      <c r="F1521" s="27">
        <v>541055.70904017589</v>
      </c>
    </row>
    <row r="1522" spans="1:6">
      <c r="A1522" s="100" t="s">
        <v>1328</v>
      </c>
      <c r="B1522" s="30" t="s">
        <v>134</v>
      </c>
      <c r="C1522" s="24">
        <v>698639</v>
      </c>
      <c r="D1522" s="162">
        <v>726584</v>
      </c>
      <c r="E1522" s="27">
        <v>748381.52</v>
      </c>
      <c r="F1522" s="27">
        <v>770832.9656</v>
      </c>
    </row>
    <row r="1523" spans="1:6">
      <c r="A1523" s="100" t="s">
        <v>1329</v>
      </c>
      <c r="B1523" s="30" t="s">
        <v>136</v>
      </c>
      <c r="C1523" s="24">
        <v>45145</v>
      </c>
      <c r="D1523" s="162">
        <v>46951</v>
      </c>
      <c r="E1523" s="27">
        <v>48359.53</v>
      </c>
      <c r="F1523" s="27">
        <v>49810.315900000001</v>
      </c>
    </row>
    <row r="1524" spans="1:6">
      <c r="A1524" s="100" t="s">
        <v>1330</v>
      </c>
      <c r="B1524" s="30" t="s">
        <v>138</v>
      </c>
      <c r="C1524" s="24">
        <v>18058</v>
      </c>
      <c r="D1524" s="162">
        <v>18780</v>
      </c>
      <c r="E1524" s="27">
        <v>19343.400000000001</v>
      </c>
      <c r="F1524" s="27">
        <v>19923.702000000001</v>
      </c>
    </row>
    <row r="1525" spans="1:6">
      <c r="A1525" s="100" t="s">
        <v>1331</v>
      </c>
      <c r="B1525" s="30" t="s">
        <v>397</v>
      </c>
      <c r="C1525" s="24">
        <v>18058</v>
      </c>
      <c r="D1525" s="162">
        <v>18780</v>
      </c>
      <c r="E1525" s="27">
        <v>19343.400000000001</v>
      </c>
      <c r="F1525" s="27">
        <v>19923.702000000001</v>
      </c>
    </row>
    <row r="1526" spans="1:6">
      <c r="A1526" s="100" t="s">
        <v>1332</v>
      </c>
      <c r="B1526" s="30" t="s">
        <v>100</v>
      </c>
      <c r="C1526" s="24">
        <v>816016</v>
      </c>
      <c r="D1526" s="162">
        <v>848657</v>
      </c>
      <c r="E1526" s="27">
        <v>874116.71000000008</v>
      </c>
      <c r="F1526" s="27">
        <v>900340.21130000008</v>
      </c>
    </row>
    <row r="1527" spans="1:6">
      <c r="A1527" s="100" t="s">
        <v>1333</v>
      </c>
      <c r="B1527" s="30" t="s">
        <v>102</v>
      </c>
      <c r="C1527" s="24">
        <v>27087</v>
      </c>
      <c r="D1527" s="162">
        <v>28171</v>
      </c>
      <c r="E1527" s="27">
        <v>29016.13</v>
      </c>
      <c r="F1527" s="27">
        <v>29886.6139</v>
      </c>
    </row>
    <row r="1528" spans="1:6">
      <c r="A1528" s="100" t="s">
        <v>1334</v>
      </c>
      <c r="B1528" s="30" t="s">
        <v>142</v>
      </c>
      <c r="C1528" s="24">
        <v>18058</v>
      </c>
      <c r="D1528" s="162">
        <v>18780</v>
      </c>
      <c r="E1528" s="27">
        <v>19343.400000000001</v>
      </c>
      <c r="F1528" s="27">
        <v>19923.702000000001</v>
      </c>
    </row>
    <row r="1529" spans="1:6">
      <c r="A1529" s="100" t="s">
        <v>1335</v>
      </c>
      <c r="B1529" s="30" t="s">
        <v>104</v>
      </c>
      <c r="C1529" s="24">
        <v>680581</v>
      </c>
      <c r="D1529" s="162">
        <v>707804</v>
      </c>
      <c r="E1529" s="27">
        <v>729038.12</v>
      </c>
      <c r="F1529" s="27">
        <v>750909.26360000006</v>
      </c>
    </row>
    <row r="1530" spans="1:6">
      <c r="A1530" s="100" t="s">
        <v>1336</v>
      </c>
      <c r="B1530" s="30" t="s">
        <v>106</v>
      </c>
      <c r="C1530" s="24">
        <v>722323</v>
      </c>
      <c r="D1530" s="162">
        <v>751216</v>
      </c>
      <c r="E1530" s="27">
        <v>773752.48</v>
      </c>
      <c r="F1530" s="27">
        <v>796965.05440000002</v>
      </c>
    </row>
    <row r="1531" spans="1:6">
      <c r="A1531" s="100" t="s">
        <v>1337</v>
      </c>
      <c r="B1531" s="30" t="s">
        <v>401</v>
      </c>
      <c r="C1531" s="24">
        <v>361161</v>
      </c>
      <c r="D1531" s="162">
        <v>375608</v>
      </c>
      <c r="E1531" s="27">
        <v>386876.24</v>
      </c>
      <c r="F1531" s="27">
        <v>398482.52720000001</v>
      </c>
    </row>
    <row r="1532" spans="1:6">
      <c r="A1532" s="100" t="s">
        <v>1338</v>
      </c>
      <c r="B1532" s="30" t="s">
        <v>403</v>
      </c>
      <c r="C1532" s="24">
        <v>902903</v>
      </c>
      <c r="D1532" s="162">
        <v>5939020</v>
      </c>
      <c r="E1532" s="27">
        <v>967190.6</v>
      </c>
      <c r="F1532" s="27">
        <v>996206.31799999997</v>
      </c>
    </row>
    <row r="1533" spans="1:6">
      <c r="A1533" s="100" t="s">
        <v>1339</v>
      </c>
      <c r="B1533" s="30" t="s">
        <v>194</v>
      </c>
      <c r="C1533" s="24">
        <v>94805</v>
      </c>
      <c r="D1533" s="162">
        <v>98597</v>
      </c>
      <c r="E1533" s="27">
        <v>101554.91</v>
      </c>
      <c r="F1533" s="27">
        <v>104601.5573</v>
      </c>
    </row>
    <row r="1534" spans="1:6">
      <c r="A1534" s="100" t="s">
        <v>1340</v>
      </c>
      <c r="B1534" s="30" t="s">
        <v>405</v>
      </c>
      <c r="C1534" s="24">
        <v>91982</v>
      </c>
      <c r="D1534" s="162">
        <v>95661</v>
      </c>
      <c r="E1534" s="27">
        <v>98530.83</v>
      </c>
      <c r="F1534" s="27">
        <v>101486.7549</v>
      </c>
    </row>
    <row r="1535" spans="1:6">
      <c r="A1535" s="100" t="s">
        <v>1341</v>
      </c>
      <c r="B1535" s="30" t="s">
        <v>206</v>
      </c>
      <c r="C1535" s="24">
        <v>90290</v>
      </c>
      <c r="D1535" s="162">
        <v>93902</v>
      </c>
      <c r="E1535" s="27">
        <v>96719.06</v>
      </c>
      <c r="F1535" s="27">
        <v>99620.631800000003</v>
      </c>
    </row>
    <row r="1536" spans="1:6">
      <c r="A1536" s="100" t="s">
        <v>1342</v>
      </c>
      <c r="B1536" s="30" t="s">
        <v>232</v>
      </c>
      <c r="C1536" s="24">
        <v>812613</v>
      </c>
      <c r="D1536" s="162">
        <v>845118</v>
      </c>
      <c r="E1536" s="27">
        <v>870471.54</v>
      </c>
      <c r="F1536" s="27">
        <v>896585.68620000011</v>
      </c>
    </row>
    <row r="1537" spans="1:6">
      <c r="A1537" s="100" t="s">
        <v>1343</v>
      </c>
      <c r="B1537" s="30" t="s">
        <v>150</v>
      </c>
      <c r="C1537" s="24">
        <v>135436</v>
      </c>
      <c r="D1537" s="162">
        <v>140853</v>
      </c>
      <c r="E1537" s="27">
        <v>145078.59</v>
      </c>
      <c r="F1537" s="27">
        <v>149430.94769999999</v>
      </c>
    </row>
    <row r="1538" spans="1:6">
      <c r="A1538" s="100" t="s">
        <v>1344</v>
      </c>
      <c r="B1538" s="30" t="s">
        <v>119</v>
      </c>
      <c r="C1538" s="24">
        <v>130921</v>
      </c>
      <c r="D1538" s="162">
        <v>136158</v>
      </c>
      <c r="E1538" s="27">
        <v>140242.74</v>
      </c>
      <c r="F1538" s="27">
        <v>144450.02220000001</v>
      </c>
    </row>
    <row r="1539" spans="1:6">
      <c r="A1539" s="100" t="s">
        <v>1345</v>
      </c>
      <c r="B1539" s="30" t="s">
        <v>242</v>
      </c>
      <c r="C1539" s="24" t="s">
        <v>1727</v>
      </c>
      <c r="D1539" s="162" t="s">
        <v>1725</v>
      </c>
      <c r="E1539" s="27"/>
      <c r="F1539" s="27">
        <v>0</v>
      </c>
    </row>
    <row r="1540" spans="1:6">
      <c r="A1540" s="100" t="s">
        <v>1346</v>
      </c>
      <c r="B1540" s="30" t="s">
        <v>254</v>
      </c>
      <c r="C1540" s="24">
        <v>222303</v>
      </c>
      <c r="D1540" s="162">
        <v>231196</v>
      </c>
      <c r="E1540" s="27">
        <v>238131.88</v>
      </c>
      <c r="F1540" s="27">
        <v>245275.8364</v>
      </c>
    </row>
    <row r="1541" spans="1:6" ht="31">
      <c r="A1541" s="100" t="s">
        <v>1347</v>
      </c>
      <c r="B1541" s="30" t="s">
        <v>409</v>
      </c>
      <c r="C1541" s="24">
        <v>442423</v>
      </c>
      <c r="D1541" s="162">
        <v>460120</v>
      </c>
      <c r="E1541" s="27">
        <v>473923.60000000003</v>
      </c>
      <c r="F1541" s="27">
        <v>488141.30800000008</v>
      </c>
    </row>
    <row r="1542" spans="1:6">
      <c r="A1542" s="100" t="s">
        <v>1348</v>
      </c>
      <c r="B1542" s="30" t="s">
        <v>257</v>
      </c>
      <c r="C1542" s="24">
        <v>297958</v>
      </c>
      <c r="D1542" s="162">
        <v>309876</v>
      </c>
      <c r="E1542" s="27">
        <v>319172.28000000003</v>
      </c>
      <c r="F1542" s="27">
        <v>328747.44840000005</v>
      </c>
    </row>
    <row r="1543" spans="1:6">
      <c r="A1543" s="100" t="s">
        <v>1349</v>
      </c>
      <c r="B1543" s="30" t="s">
        <v>261</v>
      </c>
      <c r="C1543" s="24">
        <v>451452</v>
      </c>
      <c r="D1543" s="162">
        <v>469510</v>
      </c>
      <c r="E1543" s="27">
        <v>483595.3</v>
      </c>
      <c r="F1543" s="27">
        <v>498103.15899999999</v>
      </c>
    </row>
    <row r="1544" spans="1:6">
      <c r="A1544" s="100" t="s">
        <v>1350</v>
      </c>
      <c r="B1544" s="30" t="s">
        <v>272</v>
      </c>
      <c r="C1544" s="24">
        <v>451452</v>
      </c>
      <c r="D1544" s="162">
        <v>469510</v>
      </c>
      <c r="E1544" s="27">
        <v>483595.3</v>
      </c>
      <c r="F1544" s="27">
        <v>498103.15899999999</v>
      </c>
    </row>
    <row r="1545" spans="1:6">
      <c r="A1545" s="100" t="s">
        <v>1351</v>
      </c>
      <c r="B1545" s="30" t="s">
        <v>276</v>
      </c>
      <c r="C1545" s="24">
        <v>902903</v>
      </c>
      <c r="D1545" s="162">
        <v>0</v>
      </c>
      <c r="E1545" s="27">
        <v>0</v>
      </c>
      <c r="F1545" s="27">
        <v>0</v>
      </c>
    </row>
    <row r="1546" spans="1:6">
      <c r="A1546" s="100" t="s">
        <v>1352</v>
      </c>
      <c r="B1546" s="30" t="s">
        <v>278</v>
      </c>
      <c r="C1546" s="24">
        <v>451452</v>
      </c>
      <c r="D1546" s="162">
        <v>469510</v>
      </c>
      <c r="E1546" s="27">
        <v>483595.3</v>
      </c>
      <c r="F1546" s="27">
        <v>498103.15899999999</v>
      </c>
    </row>
    <row r="1547" spans="1:6">
      <c r="A1547" s="100" t="s">
        <v>1353</v>
      </c>
      <c r="B1547" s="30" t="s">
        <v>416</v>
      </c>
      <c r="C1547" s="24">
        <v>902903</v>
      </c>
      <c r="D1547" s="162">
        <v>939020</v>
      </c>
      <c r="E1547" s="27">
        <v>967190.6</v>
      </c>
      <c r="F1547" s="27">
        <v>996206.31799999997</v>
      </c>
    </row>
    <row r="1548" spans="1:6">
      <c r="A1548" s="100" t="s">
        <v>1354</v>
      </c>
      <c r="B1548" s="30" t="s">
        <v>294</v>
      </c>
      <c r="C1548" s="24">
        <v>857758</v>
      </c>
      <c r="D1548" s="162">
        <v>892069</v>
      </c>
      <c r="E1548" s="27">
        <v>918831.07000000007</v>
      </c>
      <c r="F1548" s="27">
        <v>946396.00210000004</v>
      </c>
    </row>
    <row r="1549" spans="1:6">
      <c r="A1549" s="100" t="s">
        <v>1355</v>
      </c>
      <c r="B1549" s="30" t="s">
        <v>296</v>
      </c>
      <c r="C1549" s="24">
        <v>2028199</v>
      </c>
      <c r="D1549" s="162">
        <v>2109326</v>
      </c>
      <c r="E1549" s="27">
        <v>1055105.7799999705</v>
      </c>
      <c r="F1549" s="27">
        <v>1086758.9533999695</v>
      </c>
    </row>
    <row r="1550" spans="1:6">
      <c r="A1550" s="100" t="s">
        <v>1356</v>
      </c>
      <c r="B1550" s="30" t="s">
        <v>304</v>
      </c>
      <c r="C1550" s="24">
        <v>451452</v>
      </c>
      <c r="D1550" s="162">
        <v>469510</v>
      </c>
      <c r="E1550" s="27">
        <v>483595.3</v>
      </c>
      <c r="F1550" s="27">
        <v>498103.15899999999</v>
      </c>
    </row>
    <row r="1551" spans="1:6">
      <c r="A1551" s="101" t="s">
        <v>128</v>
      </c>
      <c r="B1551" s="31"/>
      <c r="C1551" s="33">
        <f t="shared" ref="C1551:F1551" si="82">SUM(C1516:C1550)</f>
        <v>23006283.751435738</v>
      </c>
      <c r="D1551" s="163">
        <f t="shared" si="82"/>
        <v>27888698.333978809</v>
      </c>
      <c r="E1551" s="32">
        <f t="shared" si="82"/>
        <v>22457859.283998158</v>
      </c>
      <c r="F1551" s="32">
        <f t="shared" si="82"/>
        <v>23131595.06251809</v>
      </c>
    </row>
    <row r="1552" spans="1:6">
      <c r="A1552" s="101" t="s">
        <v>309</v>
      </c>
      <c r="B1552" s="31"/>
      <c r="C1552" s="33">
        <f t="shared" ref="C1552:F1552" si="83">C1551</f>
        <v>23006283.751435738</v>
      </c>
      <c r="D1552" s="163">
        <f t="shared" si="83"/>
        <v>27888698.333978809</v>
      </c>
      <c r="E1552" s="32">
        <f t="shared" si="83"/>
        <v>22457859.283998158</v>
      </c>
      <c r="F1552" s="32">
        <f t="shared" si="83"/>
        <v>23131595.06251809</v>
      </c>
    </row>
    <row r="1553" spans="1:6">
      <c r="A1553" s="105" t="s">
        <v>310</v>
      </c>
      <c r="B1553" s="122"/>
      <c r="C1553" s="33">
        <f t="shared" ref="C1553:F1553" si="84">C1552+0</f>
        <v>23006283.751435738</v>
      </c>
      <c r="D1553" s="163">
        <f t="shared" si="84"/>
        <v>27888698.333978809</v>
      </c>
      <c r="E1553" s="32">
        <f t="shared" si="84"/>
        <v>22457859.283998158</v>
      </c>
      <c r="F1553" s="32">
        <f t="shared" si="84"/>
        <v>23131595.06251809</v>
      </c>
    </row>
    <row r="1554" spans="1:6" s="66" customFormat="1">
      <c r="A1554" s="116" t="s">
        <v>1357</v>
      </c>
      <c r="B1554" s="118"/>
      <c r="C1554" s="119">
        <f t="shared" ref="C1554:F1554" si="85">C1553+C1513+C1465</f>
        <v>124922017.74691775</v>
      </c>
      <c r="D1554" s="163">
        <f t="shared" si="85"/>
        <v>106331961.00000001</v>
      </c>
      <c r="E1554" s="119">
        <f t="shared" si="85"/>
        <v>92954419.829999983</v>
      </c>
      <c r="F1554" s="119">
        <f t="shared" si="85"/>
        <v>95643052.424899995</v>
      </c>
    </row>
    <row r="1555" spans="1:6">
      <c r="A1555" s="116"/>
      <c r="B1555" s="120"/>
      <c r="C1555" s="24"/>
      <c r="D1555" s="162"/>
      <c r="E1555" s="27"/>
      <c r="F1555" s="27"/>
    </row>
    <row r="1556" spans="1:6">
      <c r="A1556" s="123" t="s">
        <v>1393</v>
      </c>
      <c r="B1556" s="30"/>
      <c r="C1556" s="24"/>
      <c r="D1556" s="168"/>
      <c r="E1556" s="27"/>
      <c r="F1556" s="27"/>
    </row>
    <row r="1557" spans="1:6">
      <c r="A1557" s="100" t="s">
        <v>733</v>
      </c>
      <c r="B1557" s="30"/>
      <c r="C1557" s="24"/>
      <c r="D1557" s="162"/>
      <c r="E1557" s="23"/>
      <c r="F1557" s="23"/>
    </row>
    <row r="1558" spans="1:6">
      <c r="A1558" s="100" t="s">
        <v>420</v>
      </c>
      <c r="B1558" s="31" t="s">
        <v>421</v>
      </c>
      <c r="C1558" s="24"/>
      <c r="D1558" s="162"/>
      <c r="E1558" s="23"/>
      <c r="F1558" s="23"/>
    </row>
    <row r="1559" spans="1:6">
      <c r="A1559" s="101">
        <v>1</v>
      </c>
      <c r="B1559" s="31" t="s">
        <v>1358</v>
      </c>
      <c r="C1559" s="24"/>
      <c r="D1559" s="162"/>
      <c r="E1559" s="23"/>
      <c r="F1559" s="23"/>
    </row>
    <row r="1560" spans="1:6">
      <c r="A1560" s="101">
        <v>1</v>
      </c>
      <c r="B1560" s="31" t="s">
        <v>1358</v>
      </c>
      <c r="C1560" s="24"/>
      <c r="D1560" s="162"/>
      <c r="E1560" s="23"/>
      <c r="F1560" s="23"/>
    </row>
    <row r="1561" spans="1:6">
      <c r="A1561" s="100" t="s">
        <v>1359</v>
      </c>
      <c r="B1561" s="30" t="s">
        <v>548</v>
      </c>
      <c r="C1561" s="24">
        <f>223715941.908-10000000</f>
        <v>213715941.90799999</v>
      </c>
      <c r="D1561" s="162">
        <v>220427420.16523999</v>
      </c>
      <c r="E1561" s="23">
        <v>224938742.77019724</v>
      </c>
      <c r="F1561" s="23">
        <v>231686905.05330315</v>
      </c>
    </row>
    <row r="1562" spans="1:6">
      <c r="A1562" s="100" t="s">
        <v>1360</v>
      </c>
      <c r="B1562" s="30" t="s">
        <v>159</v>
      </c>
      <c r="C1562" s="124">
        <v>57915640.72200001</v>
      </c>
      <c r="D1562" s="162">
        <v>52653109.943659998</v>
      </c>
      <c r="E1562" s="23">
        <v>54232703.241969801</v>
      </c>
      <c r="F1562" s="23">
        <v>55859684.339228898</v>
      </c>
    </row>
    <row r="1563" spans="1:6">
      <c r="A1563" s="100" t="s">
        <v>854</v>
      </c>
      <c r="B1563" s="30" t="s">
        <v>96</v>
      </c>
      <c r="C1563" s="24">
        <v>22068580.386000004</v>
      </c>
      <c r="D1563" s="162">
        <v>20730637.79758</v>
      </c>
      <c r="E1563" s="23">
        <v>21352556.931507401</v>
      </c>
      <c r="F1563" s="23">
        <v>21993133.639452625</v>
      </c>
    </row>
    <row r="1564" spans="1:6">
      <c r="A1564" s="100" t="s">
        <v>1807</v>
      </c>
      <c r="B1564" s="30" t="s">
        <v>172</v>
      </c>
      <c r="C1564" s="24">
        <v>11123666.7435</v>
      </c>
      <c r="D1564" s="162">
        <v>11457376.745805001</v>
      </c>
      <c r="E1564" s="23">
        <v>11801098.048179151</v>
      </c>
      <c r="F1564" s="23">
        <v>12155130.989624526</v>
      </c>
    </row>
    <row r="1565" spans="1:6">
      <c r="A1565" s="100" t="s">
        <v>1805</v>
      </c>
      <c r="B1565" s="30" t="s">
        <v>1721</v>
      </c>
      <c r="C1565" s="24">
        <v>23817720</v>
      </c>
      <c r="D1565" s="162">
        <v>20532251.600000001</v>
      </c>
      <c r="E1565" s="23">
        <v>21148219.148000002</v>
      </c>
      <c r="F1565" s="23">
        <v>21782665.722440004</v>
      </c>
    </row>
    <row r="1566" spans="1:6">
      <c r="A1566" s="100" t="s">
        <v>1805</v>
      </c>
      <c r="B1566" s="30" t="s">
        <v>1722</v>
      </c>
      <c r="C1566" s="24">
        <v>2050276.8</v>
      </c>
      <c r="D1566" s="162">
        <v>2111785.1040000003</v>
      </c>
      <c r="E1566" s="23">
        <v>2175138.6571200006</v>
      </c>
      <c r="F1566" s="23">
        <v>2240392.8168336009</v>
      </c>
    </row>
    <row r="1567" spans="1:6">
      <c r="A1567" s="100" t="s">
        <v>1806</v>
      </c>
      <c r="B1567" s="30" t="s">
        <v>553</v>
      </c>
      <c r="C1567" s="24">
        <v>37266432.060000002</v>
      </c>
      <c r="D1567" s="162">
        <v>35384425.021799996</v>
      </c>
      <c r="E1567" s="23">
        <v>36445957.772454001</v>
      </c>
      <c r="F1567" s="23">
        <v>37539336.505627625</v>
      </c>
    </row>
    <row r="1568" spans="1:6">
      <c r="A1568" s="100" t="s">
        <v>1361</v>
      </c>
      <c r="B1568" s="30" t="s">
        <v>134</v>
      </c>
      <c r="C1568" s="24">
        <v>171328.86120136885</v>
      </c>
      <c r="D1568" s="162">
        <v>179224.44627308068</v>
      </c>
      <c r="E1568" s="23">
        <v>184601.17966127311</v>
      </c>
      <c r="F1568" s="23">
        <v>190139.2150511113</v>
      </c>
    </row>
    <row r="1569" spans="1:8">
      <c r="A1569" s="100" t="s">
        <v>1362</v>
      </c>
      <c r="B1569" s="30" t="s">
        <v>136</v>
      </c>
      <c r="C1569" s="24">
        <v>123356.36558892351</v>
      </c>
      <c r="D1569" s="162">
        <v>129041.16773968194</v>
      </c>
      <c r="E1569" s="23">
        <v>132912.40277187241</v>
      </c>
      <c r="F1569" s="23">
        <v>136899.77485502858</v>
      </c>
    </row>
    <row r="1570" spans="1:8">
      <c r="A1570" s="100" t="s">
        <v>1363</v>
      </c>
      <c r="B1570" s="30" t="s">
        <v>138</v>
      </c>
      <c r="C1570" s="24">
        <v>34265.772240273771</v>
      </c>
      <c r="D1570" s="162">
        <v>35844.889254616137</v>
      </c>
      <c r="E1570" s="23">
        <v>36920.235932254625</v>
      </c>
      <c r="F1570" s="23">
        <v>38027.843010222263</v>
      </c>
    </row>
    <row r="1571" spans="1:8">
      <c r="A1571" s="100" t="s">
        <v>1364</v>
      </c>
      <c r="B1571" s="30" t="s">
        <v>397</v>
      </c>
      <c r="C1571" s="24">
        <v>34265.772240273771</v>
      </c>
      <c r="D1571" s="162">
        <v>35844.889254616137</v>
      </c>
      <c r="E1571" s="23">
        <v>36920.235932254625</v>
      </c>
      <c r="F1571" s="23">
        <v>38027.843010222263</v>
      </c>
    </row>
    <row r="1572" spans="1:8">
      <c r="A1572" s="100" t="s">
        <v>1365</v>
      </c>
      <c r="B1572" s="30" t="s">
        <v>100</v>
      </c>
      <c r="C1572" s="24">
        <v>239860.40568191637</v>
      </c>
      <c r="D1572" s="162">
        <v>250914.22478231296</v>
      </c>
      <c r="E1572" s="23">
        <v>258441.65152578236</v>
      </c>
      <c r="F1572" s="23">
        <v>266194.90107155585</v>
      </c>
    </row>
    <row r="1573" spans="1:8">
      <c r="A1573" s="100" t="s">
        <v>1366</v>
      </c>
      <c r="B1573" s="30" t="s">
        <v>102</v>
      </c>
      <c r="C1573" s="24">
        <v>41119.133926359551</v>
      </c>
      <c r="D1573" s="162">
        <v>43014.083894007446</v>
      </c>
      <c r="E1573" s="23">
        <v>44304.506410827671</v>
      </c>
      <c r="F1573" s="23">
        <v>45633.6416031525</v>
      </c>
    </row>
    <row r="1574" spans="1:8">
      <c r="A1574" s="100" t="s">
        <v>1367</v>
      </c>
      <c r="B1574" s="30" t="s">
        <v>142</v>
      </c>
      <c r="C1574" s="24">
        <v>20559.048868102203</v>
      </c>
      <c r="D1574" s="162">
        <v>21506.499975833522</v>
      </c>
      <c r="E1574" s="23">
        <v>22151.694975108527</v>
      </c>
      <c r="F1574" s="23">
        <v>22816.245824361784</v>
      </c>
    </row>
    <row r="1575" spans="1:8">
      <c r="A1575" s="100" t="s">
        <v>1368</v>
      </c>
      <c r="B1575" s="30" t="s">
        <v>104</v>
      </c>
      <c r="C1575" s="24">
        <v>548252.35584438033</v>
      </c>
      <c r="D1575" s="162">
        <v>573518.22807385819</v>
      </c>
      <c r="E1575" s="23">
        <v>590723.77491607401</v>
      </c>
      <c r="F1575" s="23">
        <v>608445.48816355621</v>
      </c>
    </row>
    <row r="1576" spans="1:8">
      <c r="A1576" s="100" t="s">
        <v>1369</v>
      </c>
      <c r="B1576" s="30" t="s">
        <v>106</v>
      </c>
      <c r="C1576" s="24">
        <v>1096504.7116887607</v>
      </c>
      <c r="D1576" s="162">
        <v>1147036.4561477164</v>
      </c>
      <c r="E1576" s="23">
        <v>1181447.549832148</v>
      </c>
      <c r="F1576" s="23">
        <v>1216890.9763271124</v>
      </c>
    </row>
    <row r="1577" spans="1:8">
      <c r="A1577" s="100" t="s">
        <v>1370</v>
      </c>
      <c r="B1577" s="30" t="s">
        <v>401</v>
      </c>
      <c r="C1577" s="24">
        <v>110678.57904080444</v>
      </c>
      <c r="D1577" s="162">
        <v>3378057.4985289299</v>
      </c>
      <c r="E1577" s="23">
        <v>3479399.2234847979</v>
      </c>
      <c r="F1577" s="23">
        <v>3583781.2001893418</v>
      </c>
      <c r="G1577" s="125"/>
      <c r="H1577" s="125"/>
    </row>
    <row r="1578" spans="1:8">
      <c r="A1578" s="100" t="s">
        <v>1371</v>
      </c>
      <c r="B1578" s="30" t="s">
        <v>403</v>
      </c>
      <c r="C1578" s="24">
        <v>342657.72240273771</v>
      </c>
      <c r="D1578" s="162">
        <v>4158448.8925461601</v>
      </c>
      <c r="E1578" s="23">
        <v>4283202.3593225451</v>
      </c>
      <c r="F1578" s="23">
        <v>2011698</v>
      </c>
    </row>
    <row r="1579" spans="1:8">
      <c r="A1579" s="100" t="s">
        <v>1372</v>
      </c>
      <c r="B1579" s="30" t="s">
        <v>194</v>
      </c>
      <c r="C1579" s="24">
        <v>205594.6334416426</v>
      </c>
      <c r="D1579" s="162">
        <v>2415069.3355276901</v>
      </c>
      <c r="E1579" s="23">
        <v>2487521.4155935207</v>
      </c>
      <c r="F1579" s="23">
        <v>1062147</v>
      </c>
    </row>
    <row r="1580" spans="1:8">
      <c r="A1580" s="100" t="s">
        <v>1373</v>
      </c>
      <c r="B1580" s="30" t="s">
        <v>405</v>
      </c>
      <c r="C1580" s="24">
        <v>205594.6334416426</v>
      </c>
      <c r="D1580" s="162">
        <v>2215069.3355276901</v>
      </c>
      <c r="E1580" s="23">
        <v>2281521.4155935207</v>
      </c>
      <c r="F1580" s="23">
        <v>1049967</v>
      </c>
    </row>
    <row r="1581" spans="1:8">
      <c r="A1581" s="100" t="s">
        <v>1374</v>
      </c>
      <c r="B1581" s="30" t="s">
        <v>206</v>
      </c>
      <c r="C1581" s="24">
        <v>342657.72240273771</v>
      </c>
      <c r="D1581" s="162">
        <v>358448.89254616137</v>
      </c>
      <c r="E1581" s="23">
        <v>369202.35932254622</v>
      </c>
      <c r="F1581" s="23">
        <v>380278.4301022226</v>
      </c>
    </row>
    <row r="1582" spans="1:8">
      <c r="A1582" s="100" t="s">
        <v>1375</v>
      </c>
      <c r="B1582" s="30" t="s">
        <v>232</v>
      </c>
      <c r="C1582" s="24">
        <v>137063.08896109508</v>
      </c>
      <c r="D1582" s="162">
        <v>3143379.5570184598</v>
      </c>
      <c r="E1582" s="23">
        <v>3237680.9437290137</v>
      </c>
      <c r="F1582" s="23">
        <v>1434411.9182657762</v>
      </c>
    </row>
    <row r="1583" spans="1:8">
      <c r="A1583" s="100" t="s">
        <v>1376</v>
      </c>
      <c r="B1583" s="30" t="s">
        <v>150</v>
      </c>
      <c r="C1583" s="24">
        <v>34265.772240273771</v>
      </c>
      <c r="D1583" s="162">
        <v>35844.889254616137</v>
      </c>
      <c r="E1583" s="23">
        <v>36920.235932254625</v>
      </c>
      <c r="F1583" s="23">
        <v>38027.843010222263</v>
      </c>
    </row>
    <row r="1584" spans="1:8">
      <c r="A1584" s="100" t="s">
        <v>1377</v>
      </c>
      <c r="B1584" s="30" t="s">
        <v>119</v>
      </c>
      <c r="C1584" s="24">
        <v>137063.08896109508</v>
      </c>
      <c r="D1584" s="162">
        <v>1143379.55701846</v>
      </c>
      <c r="E1584" s="23">
        <v>1177680.9437290139</v>
      </c>
      <c r="F1584" s="23">
        <v>1213011.3720408843</v>
      </c>
    </row>
    <row r="1585" spans="1:6">
      <c r="A1585" s="100" t="s">
        <v>1378</v>
      </c>
      <c r="B1585" s="30" t="s">
        <v>407</v>
      </c>
      <c r="C1585" s="24">
        <v>205594.6334416426</v>
      </c>
      <c r="D1585" s="162">
        <v>215069.33552769682</v>
      </c>
      <c r="E1585" s="23">
        <v>221521.41559352772</v>
      </c>
      <c r="F1585" s="23">
        <v>228167.05806133355</v>
      </c>
    </row>
    <row r="1586" spans="1:6">
      <c r="A1586" s="100" t="s">
        <v>1379</v>
      </c>
      <c r="B1586" s="30" t="s">
        <v>254</v>
      </c>
      <c r="C1586" s="24">
        <v>411189.26688328519</v>
      </c>
      <c r="D1586" s="162">
        <v>430138.67105539364</v>
      </c>
      <c r="E1586" s="23">
        <v>443042.83118705545</v>
      </c>
      <c r="F1586" s="23">
        <v>456334.1161226671</v>
      </c>
    </row>
    <row r="1587" spans="1:6">
      <c r="A1587" s="100" t="s">
        <v>1380</v>
      </c>
      <c r="B1587" s="30" t="s">
        <v>719</v>
      </c>
      <c r="C1587" s="24">
        <v>137063.08896109508</v>
      </c>
      <c r="D1587" s="162">
        <v>143379.55701846455</v>
      </c>
      <c r="E1587" s="23">
        <v>147680.9437290185</v>
      </c>
      <c r="F1587" s="23">
        <v>152111.37204088905</v>
      </c>
    </row>
    <row r="1588" spans="1:6" ht="31">
      <c r="A1588" s="100" t="s">
        <v>1381</v>
      </c>
      <c r="B1588" s="30" t="s">
        <v>409</v>
      </c>
      <c r="C1588" s="24">
        <v>174755.54204441173</v>
      </c>
      <c r="D1588" s="162">
        <v>182809.04359277635</v>
      </c>
      <c r="E1588" s="23">
        <v>188293.31490055964</v>
      </c>
      <c r="F1588" s="23">
        <v>193942.11434757643</v>
      </c>
    </row>
    <row r="1589" spans="1:6">
      <c r="A1589" s="100" t="s">
        <v>1382</v>
      </c>
      <c r="B1589" s="30" t="s">
        <v>257</v>
      </c>
      <c r="C1589" s="24">
        <v>34265.772240273771</v>
      </c>
      <c r="D1589" s="162">
        <v>35844.889254616137</v>
      </c>
      <c r="E1589" s="23">
        <v>36920.235932254625</v>
      </c>
      <c r="F1589" s="23">
        <v>38027.843010222263</v>
      </c>
    </row>
    <row r="1590" spans="1:6">
      <c r="A1590" s="100" t="s">
        <v>1383</v>
      </c>
      <c r="B1590" s="120" t="s">
        <v>261</v>
      </c>
      <c r="C1590" s="24">
        <v>1027973.167208213</v>
      </c>
      <c r="D1590" s="162">
        <v>5075346.6776384003</v>
      </c>
      <c r="E1590" s="23">
        <v>5107607.0779676</v>
      </c>
      <c r="F1590" s="23">
        <v>5140835.2903065998</v>
      </c>
    </row>
    <row r="1591" spans="1:6">
      <c r="A1591" s="100" t="s">
        <v>1384</v>
      </c>
      <c r="B1591" s="30" t="s">
        <v>267</v>
      </c>
      <c r="C1591" s="24">
        <v>89090.593348649738</v>
      </c>
      <c r="D1591" s="162">
        <v>93196.278485065792</v>
      </c>
      <c r="E1591" s="23">
        <v>95992.16683961777</v>
      </c>
      <c r="F1591" s="23">
        <v>98871.931844806299</v>
      </c>
    </row>
    <row r="1592" spans="1:6">
      <c r="A1592" s="100" t="s">
        <v>1385</v>
      </c>
      <c r="B1592" s="30" t="s">
        <v>272</v>
      </c>
      <c r="C1592" s="24">
        <v>137063.08896109508</v>
      </c>
      <c r="D1592" s="162">
        <v>143379.55701846455</v>
      </c>
      <c r="E1592" s="23">
        <v>147680.9437290185</v>
      </c>
      <c r="F1592" s="23">
        <v>152111.37204088905</v>
      </c>
    </row>
    <row r="1593" spans="1:6">
      <c r="A1593" s="100" t="s">
        <v>1386</v>
      </c>
      <c r="B1593" s="30" t="s">
        <v>276</v>
      </c>
      <c r="C1593" s="24">
        <v>1713288.6120136883</v>
      </c>
      <c r="D1593" s="162">
        <v>0</v>
      </c>
      <c r="E1593" s="23">
        <v>0</v>
      </c>
      <c r="F1593" s="23">
        <v>0</v>
      </c>
    </row>
    <row r="1594" spans="1:6">
      <c r="A1594" s="100" t="s">
        <v>1387</v>
      </c>
      <c r="B1594" s="30" t="s">
        <v>278</v>
      </c>
      <c r="C1594" s="24">
        <v>685315.44480547542</v>
      </c>
      <c r="D1594" s="162">
        <v>716897.78509232274</v>
      </c>
      <c r="E1594" s="23">
        <v>738404.71864509245</v>
      </c>
      <c r="F1594" s="23">
        <v>760556.8602044452</v>
      </c>
    </row>
    <row r="1595" spans="1:6">
      <c r="A1595" s="100" t="s">
        <v>1388</v>
      </c>
      <c r="B1595" s="30" t="s">
        <v>416</v>
      </c>
      <c r="C1595" s="24">
        <v>685315.44480547542</v>
      </c>
      <c r="D1595" s="162">
        <v>716897.78509232274</v>
      </c>
      <c r="E1595" s="23">
        <v>738404.71864509245</v>
      </c>
      <c r="F1595" s="23">
        <v>760556.8602044452</v>
      </c>
    </row>
    <row r="1596" spans="1:6">
      <c r="A1596" s="100" t="s">
        <v>1389</v>
      </c>
      <c r="B1596" s="30" t="s">
        <v>459</v>
      </c>
      <c r="C1596" s="24">
        <v>0</v>
      </c>
      <c r="D1596" s="162">
        <v>1797110.2798968528</v>
      </c>
      <c r="E1596" s="23">
        <v>1851023.5882937585</v>
      </c>
      <c r="F1596" s="23">
        <v>1906554.2959425712</v>
      </c>
    </row>
    <row r="1597" spans="1:6">
      <c r="A1597" s="100" t="s">
        <v>1390</v>
      </c>
      <c r="B1597" s="30" t="s">
        <v>294</v>
      </c>
      <c r="C1597" s="24">
        <v>342657.72240273771</v>
      </c>
      <c r="D1597" s="162">
        <v>358448.89254616137</v>
      </c>
      <c r="E1597" s="23">
        <v>369202.35932254622</v>
      </c>
      <c r="F1597" s="23">
        <v>380278.4301022226</v>
      </c>
    </row>
    <row r="1598" spans="1:6">
      <c r="A1598" s="100" t="s">
        <v>1391</v>
      </c>
      <c r="B1598" s="30" t="s">
        <v>296</v>
      </c>
      <c r="C1598" s="24">
        <v>411189.26688328519</v>
      </c>
      <c r="D1598" s="162">
        <v>430138.67105539364</v>
      </c>
      <c r="E1598" s="23">
        <v>443042.83118705545</v>
      </c>
      <c r="F1598" s="23">
        <v>456334.1161226671</v>
      </c>
    </row>
    <row r="1599" spans="1:6">
      <c r="A1599" s="100" t="s">
        <v>1392</v>
      </c>
      <c r="B1599" s="30" t="s">
        <v>304</v>
      </c>
      <c r="C1599" s="24">
        <v>342657.72240273771</v>
      </c>
      <c r="D1599" s="162">
        <v>358448.89254616137</v>
      </c>
      <c r="E1599" s="23">
        <v>369202.35932254622</v>
      </c>
      <c r="F1599" s="23">
        <v>380278.4301022226</v>
      </c>
    </row>
    <row r="1600" spans="1:6">
      <c r="A1600" s="101" t="s">
        <v>128</v>
      </c>
      <c r="B1600" s="31"/>
      <c r="C1600" s="33">
        <f t="shared" ref="C1600:F1600" si="86">SUM(C1561:C1599)</f>
        <v>378180765.65407461</v>
      </c>
      <c r="D1600" s="163">
        <f t="shared" si="86"/>
        <v>393257755.53726912</v>
      </c>
      <c r="E1600" s="32">
        <f t="shared" si="86"/>
        <v>402833988.2033872</v>
      </c>
      <c r="F1600" s="32">
        <f t="shared" si="86"/>
        <v>407698607.84948885</v>
      </c>
    </row>
    <row r="1601" spans="1:16">
      <c r="A1601" s="101" t="s">
        <v>129</v>
      </c>
      <c r="B1601" s="31"/>
      <c r="C1601" s="33">
        <f t="shared" ref="C1601:D1602" si="87">C1600</f>
        <v>378180765.65407461</v>
      </c>
      <c r="D1601" s="163">
        <f t="shared" si="87"/>
        <v>393257755.53726912</v>
      </c>
      <c r="E1601" s="32">
        <f>E1600</f>
        <v>402833988.2033872</v>
      </c>
      <c r="F1601" s="32">
        <f>F1600</f>
        <v>407698607.84948885</v>
      </c>
    </row>
    <row r="1602" spans="1:16">
      <c r="A1602" s="108" t="s">
        <v>1394</v>
      </c>
      <c r="B1602" s="115"/>
      <c r="C1602" s="33">
        <f t="shared" si="87"/>
        <v>378180765.65407461</v>
      </c>
      <c r="D1602" s="163">
        <f t="shared" si="87"/>
        <v>393257755.53726912</v>
      </c>
      <c r="E1602" s="88">
        <f>E1601</f>
        <v>402833988.2033872</v>
      </c>
      <c r="F1602" s="88">
        <f>F1601</f>
        <v>407698607.84948885</v>
      </c>
    </row>
    <row r="1603" spans="1:16">
      <c r="A1603" s="72"/>
      <c r="B1603" s="23"/>
      <c r="C1603" s="24"/>
      <c r="D1603" s="162"/>
      <c r="E1603" s="27"/>
      <c r="F1603" s="27"/>
    </row>
    <row r="1604" spans="1:16">
      <c r="A1604" s="123" t="s">
        <v>1395</v>
      </c>
      <c r="B1604" s="31"/>
      <c r="C1604" s="24"/>
      <c r="D1604" s="162"/>
      <c r="E1604" s="27"/>
      <c r="F1604" s="27"/>
    </row>
    <row r="1605" spans="1:16">
      <c r="A1605" s="101" t="s">
        <v>733</v>
      </c>
      <c r="B1605" s="31"/>
      <c r="C1605" s="24"/>
      <c r="D1605" s="162"/>
      <c r="E1605" s="23"/>
      <c r="F1605" s="23"/>
    </row>
    <row r="1606" spans="1:16">
      <c r="A1606" s="101" t="s">
        <v>420</v>
      </c>
      <c r="B1606" s="31" t="s">
        <v>421</v>
      </c>
      <c r="C1606" s="24"/>
      <c r="D1606" s="162"/>
      <c r="E1606" s="23"/>
      <c r="F1606" s="23"/>
    </row>
    <row r="1607" spans="1:16">
      <c r="A1607" s="101">
        <v>1</v>
      </c>
      <c r="B1607" s="30"/>
      <c r="C1607" s="24"/>
      <c r="D1607" s="162"/>
      <c r="E1607" s="23"/>
      <c r="F1607" s="23"/>
    </row>
    <row r="1608" spans="1:16">
      <c r="A1608" s="101">
        <v>1</v>
      </c>
      <c r="B1608" s="31" t="s">
        <v>1396</v>
      </c>
      <c r="C1608" s="24"/>
      <c r="D1608" s="162"/>
      <c r="E1608" s="23"/>
      <c r="F1608" s="23"/>
    </row>
    <row r="1609" spans="1:16">
      <c r="A1609" s="100" t="s">
        <v>1397</v>
      </c>
      <c r="B1609" s="30" t="s">
        <v>548</v>
      </c>
      <c r="C1609" s="24">
        <v>82017503.513436452</v>
      </c>
      <c r="D1609" s="27">
        <v>105585210.26883951</v>
      </c>
      <c r="E1609" s="27">
        <v>107879206.00452796</v>
      </c>
      <c r="F1609" s="27">
        <v>108025126.00656328</v>
      </c>
      <c r="G1609" s="184"/>
      <c r="H1609" s="186"/>
      <c r="I1609" s="185"/>
      <c r="K1609" s="185"/>
      <c r="L1609" s="186"/>
      <c r="N1609" s="151"/>
      <c r="P1609" s="151"/>
    </row>
    <row r="1610" spans="1:16">
      <c r="A1610" s="100" t="s">
        <v>1398</v>
      </c>
      <c r="B1610" s="30" t="s">
        <v>159</v>
      </c>
      <c r="C1610" s="24">
        <v>30263336.090225562</v>
      </c>
      <c r="D1610" s="162">
        <v>18508414.339562647</v>
      </c>
      <c r="E1610" s="23">
        <v>18760242.046290886</v>
      </c>
      <c r="F1610" s="23">
        <v>19016590.336986378</v>
      </c>
      <c r="G1610" s="184"/>
      <c r="H1610" s="186"/>
      <c r="I1610" s="185"/>
      <c r="K1610" s="185"/>
      <c r="L1610" s="186"/>
      <c r="N1610" s="151"/>
      <c r="P1610" s="151"/>
    </row>
    <row r="1611" spans="1:16">
      <c r="A1611" s="100" t="s">
        <v>1399</v>
      </c>
      <c r="B1611" s="30" t="s">
        <v>96</v>
      </c>
      <c r="C1611" s="24">
        <v>10841911.489361703</v>
      </c>
      <c r="D1611" s="162">
        <v>10300892.787787266</v>
      </c>
      <c r="E1611" s="23">
        <v>10446576.194740031</v>
      </c>
      <c r="F1611" s="23">
        <v>10594996.67013457</v>
      </c>
      <c r="G1611" s="184"/>
      <c r="H1611" s="186"/>
      <c r="I1611" s="185"/>
      <c r="K1611" s="185"/>
      <c r="L1611" s="186"/>
      <c r="N1611" s="151"/>
      <c r="P1611" s="151"/>
    </row>
    <row r="1612" spans="1:16">
      <c r="A1612" s="100" t="s">
        <v>1807</v>
      </c>
      <c r="B1612" s="30" t="s">
        <v>172</v>
      </c>
      <c r="C1612" s="24">
        <v>2819349.4154630713</v>
      </c>
      <c r="D1612" s="162">
        <v>3074937.9694228554</v>
      </c>
      <c r="E1612" s="23">
        <v>3109107.5105470018</v>
      </c>
      <c r="F1612" s="23">
        <v>3143721.3519252869</v>
      </c>
      <c r="G1612" s="184"/>
      <c r="H1612" s="186"/>
      <c r="I1612" s="185"/>
      <c r="K1612" s="185"/>
      <c r="L1612" s="186"/>
      <c r="N1612" s="151"/>
      <c r="P1612" s="151"/>
    </row>
    <row r="1613" spans="1:16">
      <c r="A1613" s="100" t="s">
        <v>1400</v>
      </c>
      <c r="B1613" s="30" t="s">
        <v>1720</v>
      </c>
      <c r="C1613" s="24">
        <v>400411.59997636511</v>
      </c>
      <c r="D1613" s="162">
        <v>484287.41409610497</v>
      </c>
      <c r="E1613" s="23">
        <v>490567.55755947507</v>
      </c>
      <c r="F1613" s="23">
        <v>496953.62053715112</v>
      </c>
      <c r="G1613" s="184"/>
      <c r="H1613" s="186"/>
      <c r="I1613" s="185"/>
      <c r="K1613" s="185"/>
      <c r="L1613" s="186"/>
      <c r="N1613" s="151"/>
      <c r="P1613" s="151"/>
    </row>
    <row r="1614" spans="1:16">
      <c r="A1614" s="100" t="s">
        <v>1806</v>
      </c>
      <c r="B1614" s="30" t="s">
        <v>553</v>
      </c>
      <c r="C1614" s="24">
        <v>13605826.620839512</v>
      </c>
      <c r="D1614" s="162">
        <v>14015281.059673676</v>
      </c>
      <c r="E1614" s="23">
        <v>14155459.463074593</v>
      </c>
      <c r="F1614" s="23">
        <v>14297040.418293644</v>
      </c>
      <c r="G1614" s="184"/>
      <c r="H1614" s="186"/>
      <c r="I1614" s="185"/>
      <c r="K1614" s="185"/>
      <c r="L1614" s="186"/>
      <c r="N1614" s="151"/>
      <c r="P1614" s="151"/>
    </row>
    <row r="1615" spans="1:16">
      <c r="A1615" s="100" t="s">
        <v>1805</v>
      </c>
      <c r="B1615" s="30" t="s">
        <v>1719</v>
      </c>
      <c r="C1615" s="24">
        <v>0</v>
      </c>
      <c r="D1615" s="162">
        <v>2062664.2589834568</v>
      </c>
      <c r="E1615" s="23">
        <v>2124544.186752961</v>
      </c>
      <c r="F1615" s="23">
        <v>2188280.5123555497</v>
      </c>
      <c r="G1615" s="184"/>
      <c r="H1615" s="186"/>
      <c r="I1615" s="185"/>
      <c r="K1615" s="185"/>
      <c r="L1615" s="186"/>
      <c r="N1615" s="151"/>
      <c r="P1615" s="151"/>
    </row>
    <row r="1616" spans="1:16">
      <c r="A1616" s="100" t="s">
        <v>1401</v>
      </c>
      <c r="B1616" s="30" t="s">
        <v>134</v>
      </c>
      <c r="C1616" s="24">
        <v>2826986</v>
      </c>
      <c r="D1616" s="162">
        <v>1855255.86</v>
      </c>
      <c r="E1616" s="23">
        <v>1873808.4186000002</v>
      </c>
      <c r="F1616" s="23">
        <v>1892546.5027860003</v>
      </c>
    </row>
    <row r="1617" spans="1:6">
      <c r="A1617" s="100" t="s">
        <v>1402</v>
      </c>
      <c r="B1617" s="30" t="s">
        <v>136</v>
      </c>
      <c r="C1617" s="24">
        <v>4696444</v>
      </c>
      <c r="D1617" s="162">
        <v>2743408.44</v>
      </c>
      <c r="E1617" s="23">
        <v>2770842.5244</v>
      </c>
      <c r="F1617" s="23">
        <v>2798550.9496439998</v>
      </c>
    </row>
    <row r="1618" spans="1:6">
      <c r="A1618" s="100" t="s">
        <v>1403</v>
      </c>
      <c r="B1618" s="30" t="s">
        <v>138</v>
      </c>
      <c r="C1618" s="24">
        <v>4103689</v>
      </c>
      <c r="D1618" s="162">
        <v>544725.89</v>
      </c>
      <c r="E1618" s="23">
        <v>550173.14890000003</v>
      </c>
      <c r="F1618" s="23">
        <v>555674.88038900006</v>
      </c>
    </row>
    <row r="1619" spans="1:6">
      <c r="A1619" s="100" t="s">
        <v>1404</v>
      </c>
      <c r="B1619" s="30" t="s">
        <v>397</v>
      </c>
      <c r="C1619" s="24">
        <v>1796686</v>
      </c>
      <c r="D1619" s="162">
        <v>1814652.86</v>
      </c>
      <c r="E1619" s="23">
        <v>1832799.3886000002</v>
      </c>
      <c r="F1619" s="23">
        <v>1851127.3824860002</v>
      </c>
    </row>
    <row r="1620" spans="1:6">
      <c r="A1620" s="100" t="s">
        <v>1405</v>
      </c>
      <c r="B1620" s="30" t="s">
        <v>100</v>
      </c>
      <c r="C1620" s="24">
        <v>3285687</v>
      </c>
      <c r="D1620" s="162">
        <v>1318543.8700000001</v>
      </c>
      <c r="E1620" s="23">
        <v>1331729.3087000002</v>
      </c>
      <c r="F1620" s="23">
        <v>1345046.6017870002</v>
      </c>
    </row>
    <row r="1621" spans="1:6">
      <c r="A1621" s="100" t="s">
        <v>1406</v>
      </c>
      <c r="B1621" s="30" t="s">
        <v>102</v>
      </c>
      <c r="C1621" s="24">
        <v>2881701</v>
      </c>
      <c r="D1621" s="162">
        <v>1910518.01</v>
      </c>
      <c r="E1621" s="23">
        <v>1929623.1901</v>
      </c>
      <c r="F1621" s="23">
        <v>1948919.422001</v>
      </c>
    </row>
    <row r="1622" spans="1:6">
      <c r="A1622" s="100" t="s">
        <v>1407</v>
      </c>
      <c r="B1622" s="30" t="s">
        <v>142</v>
      </c>
      <c r="C1622" s="24">
        <v>930674</v>
      </c>
      <c r="D1622" s="162">
        <v>939980.74</v>
      </c>
      <c r="E1622" s="23">
        <v>949380.54740000004</v>
      </c>
      <c r="F1622" s="23">
        <v>958874.35287400009</v>
      </c>
    </row>
    <row r="1623" spans="1:6">
      <c r="A1623" s="100" t="s">
        <v>1408</v>
      </c>
      <c r="B1623" s="30" t="s">
        <v>104</v>
      </c>
      <c r="C1623" s="24">
        <v>8767032</v>
      </c>
      <c r="D1623" s="162">
        <v>5854702.3200000003</v>
      </c>
      <c r="E1623" s="23">
        <v>5913249.3432</v>
      </c>
      <c r="F1623" s="23">
        <v>5972381.8366320003</v>
      </c>
    </row>
    <row r="1624" spans="1:6">
      <c r="A1624" s="100" t="s">
        <v>1409</v>
      </c>
      <c r="B1624" s="30" t="s">
        <v>399</v>
      </c>
      <c r="C1624" s="24">
        <v>1504686</v>
      </c>
      <c r="D1624" s="162">
        <v>1519732.86</v>
      </c>
      <c r="E1624" s="23">
        <v>1534930.1886000002</v>
      </c>
      <c r="F1624" s="23">
        <v>1550279.4904860002</v>
      </c>
    </row>
    <row r="1625" spans="1:6">
      <c r="A1625" s="100" t="s">
        <v>1410</v>
      </c>
      <c r="B1625" s="30" t="s">
        <v>401</v>
      </c>
      <c r="C1625" s="24">
        <v>6383516</v>
      </c>
      <c r="D1625" s="162">
        <v>6447351.1600000001</v>
      </c>
      <c r="E1625" s="23">
        <v>6511824.6716</v>
      </c>
      <c r="F1625" s="23">
        <v>6576942.9183160001</v>
      </c>
    </row>
    <row r="1626" spans="1:6">
      <c r="A1626" s="100" t="s">
        <v>1411</v>
      </c>
      <c r="B1626" s="30" t="s">
        <v>403</v>
      </c>
      <c r="C1626" s="24">
        <v>10031239</v>
      </c>
      <c r="D1626" s="162">
        <v>5131551.3899999997</v>
      </c>
      <c r="E1626" s="23">
        <v>5182866.9038999993</v>
      </c>
      <c r="F1626" s="23">
        <v>5234695.5729389992</v>
      </c>
    </row>
    <row r="1627" spans="1:6">
      <c r="A1627" s="100" t="s">
        <v>1412</v>
      </c>
      <c r="B1627" s="30" t="s">
        <v>194</v>
      </c>
      <c r="C1627" s="24">
        <v>9392888</v>
      </c>
      <c r="D1627" s="162">
        <v>4486816.88</v>
      </c>
      <c r="E1627" s="23">
        <v>4531685.0488</v>
      </c>
      <c r="F1627" s="23">
        <v>4577001.8992879996</v>
      </c>
    </row>
    <row r="1628" spans="1:6">
      <c r="A1628" s="100" t="s">
        <v>1413</v>
      </c>
      <c r="B1628" s="30" t="s">
        <v>198</v>
      </c>
      <c r="C1628" s="24">
        <v>7532549</v>
      </c>
      <c r="D1628" s="162">
        <v>7607874.4900000002</v>
      </c>
      <c r="E1628" s="23">
        <v>7683953.2349000005</v>
      </c>
      <c r="F1628" s="23">
        <v>7760792.7672490003</v>
      </c>
    </row>
    <row r="1629" spans="1:6">
      <c r="A1629" s="100" t="s">
        <v>1414</v>
      </c>
      <c r="B1629" s="30" t="s">
        <v>405</v>
      </c>
      <c r="C1629" s="24">
        <v>15849358</v>
      </c>
      <c r="D1629" s="162">
        <v>1007851.58</v>
      </c>
      <c r="E1629" s="23">
        <v>1017930.0958</v>
      </c>
      <c r="F1629" s="23">
        <v>1028109.396758</v>
      </c>
    </row>
    <row r="1630" spans="1:6">
      <c r="A1630" s="100" t="s">
        <v>1415</v>
      </c>
      <c r="B1630" s="30" t="s">
        <v>206</v>
      </c>
      <c r="C1630" s="24">
        <v>10031239</v>
      </c>
      <c r="D1630" s="162">
        <v>5131551.3899999997</v>
      </c>
      <c r="E1630" s="23">
        <v>5182866.9038999993</v>
      </c>
      <c r="F1630" s="23">
        <v>5234695.5729389992</v>
      </c>
    </row>
    <row r="1631" spans="1:6">
      <c r="A1631" s="100" t="s">
        <v>1416</v>
      </c>
      <c r="B1631" s="30" t="s">
        <v>232</v>
      </c>
      <c r="C1631" s="24">
        <v>5106813</v>
      </c>
      <c r="D1631" s="162">
        <v>5157881.13</v>
      </c>
      <c r="E1631" s="23">
        <v>5209459.9413000001</v>
      </c>
      <c r="F1631" s="23">
        <v>5261554.5407130001</v>
      </c>
    </row>
    <row r="1632" spans="1:6">
      <c r="A1632" s="100" t="s">
        <v>1417</v>
      </c>
      <c r="B1632" s="30" t="s">
        <v>150</v>
      </c>
      <c r="C1632" s="24">
        <v>2826986</v>
      </c>
      <c r="D1632" s="162">
        <v>2855255.86</v>
      </c>
      <c r="E1632" s="23">
        <v>2883808.4186</v>
      </c>
      <c r="F1632" s="23">
        <v>2912646.5027859998</v>
      </c>
    </row>
    <row r="1633" spans="1:11">
      <c r="A1633" s="100" t="s">
        <v>1418</v>
      </c>
      <c r="B1633" s="30" t="s">
        <v>119</v>
      </c>
      <c r="C1633" s="24">
        <v>2186035</v>
      </c>
      <c r="D1633" s="162">
        <v>2207895.35</v>
      </c>
      <c r="E1633" s="23">
        <v>2229974.3034999999</v>
      </c>
      <c r="F1633" s="23">
        <v>2252274.0465349997</v>
      </c>
    </row>
    <row r="1634" spans="1:11">
      <c r="A1634" s="100" t="s">
        <v>1419</v>
      </c>
      <c r="B1634" s="30" t="s">
        <v>1420</v>
      </c>
      <c r="C1634" s="24">
        <v>9575274</v>
      </c>
      <c r="D1634" s="162">
        <v>9671026.7400000002</v>
      </c>
      <c r="E1634" s="23">
        <v>9767737.0074000005</v>
      </c>
      <c r="F1634" s="23">
        <v>9865414.3774740007</v>
      </c>
    </row>
    <row r="1635" spans="1:11">
      <c r="A1635" s="100" t="s">
        <v>1421</v>
      </c>
      <c r="B1635" s="30" t="s">
        <v>407</v>
      </c>
      <c r="C1635" s="24">
        <v>4696444</v>
      </c>
      <c r="D1635" s="162">
        <v>2743408.44</v>
      </c>
      <c r="E1635" s="23">
        <v>2770842.5244</v>
      </c>
      <c r="F1635" s="23">
        <v>2798550.9496439998</v>
      </c>
    </row>
    <row r="1636" spans="1:11">
      <c r="A1636" s="100" t="s">
        <v>1422</v>
      </c>
      <c r="B1636" s="30" t="s">
        <v>242</v>
      </c>
      <c r="C1636" s="24">
        <v>50000</v>
      </c>
      <c r="D1636" s="162">
        <v>50500</v>
      </c>
      <c r="E1636" s="23">
        <v>51005</v>
      </c>
      <c r="F1636" s="23">
        <v>51515.05</v>
      </c>
    </row>
    <row r="1637" spans="1:11">
      <c r="A1637" s="100" t="s">
        <v>1423</v>
      </c>
      <c r="B1637" s="30" t="s">
        <v>254</v>
      </c>
      <c r="C1637" s="24">
        <v>3009372</v>
      </c>
      <c r="D1637" s="162">
        <v>3039465.72</v>
      </c>
      <c r="E1637" s="23">
        <v>3069860.3772000005</v>
      </c>
      <c r="F1637" s="23">
        <v>3100558.9809720004</v>
      </c>
    </row>
    <row r="1638" spans="1:11">
      <c r="A1638" s="100" t="s">
        <v>1424</v>
      </c>
      <c r="B1638" s="30" t="s">
        <v>408</v>
      </c>
      <c r="C1638" s="24">
        <v>2918179</v>
      </c>
      <c r="D1638" s="162">
        <v>2947360.79</v>
      </c>
      <c r="E1638" s="23">
        <v>2976834.3979000002</v>
      </c>
      <c r="F1638" s="23">
        <v>3006602.7418790003</v>
      </c>
    </row>
    <row r="1639" spans="1:11" ht="31">
      <c r="A1639" s="100" t="s">
        <v>1425</v>
      </c>
      <c r="B1639" s="30" t="s">
        <v>409</v>
      </c>
      <c r="C1639" s="24">
        <v>5380392</v>
      </c>
      <c r="D1639" s="162">
        <v>5434195.9199999999</v>
      </c>
      <c r="E1639" s="23">
        <v>5488537.8792000003</v>
      </c>
      <c r="F1639" s="23">
        <v>5543423.2579920003</v>
      </c>
    </row>
    <row r="1640" spans="1:11">
      <c r="A1640" s="100" t="s">
        <v>1426</v>
      </c>
      <c r="B1640" s="30" t="s">
        <v>257</v>
      </c>
      <c r="C1640" s="24">
        <v>3748036</v>
      </c>
      <c r="D1640" s="162">
        <v>2785516.36</v>
      </c>
      <c r="E1640" s="23">
        <v>2813371.5236</v>
      </c>
      <c r="F1640" s="23">
        <v>2841505.2388360002</v>
      </c>
    </row>
    <row r="1641" spans="1:11">
      <c r="A1641" s="100" t="s">
        <v>1427</v>
      </c>
      <c r="B1641" s="30" t="s">
        <v>261</v>
      </c>
      <c r="C1641" s="24">
        <v>6657095</v>
      </c>
      <c r="D1641" s="162">
        <v>3723665.95</v>
      </c>
      <c r="E1641" s="23">
        <v>3760902.6095000003</v>
      </c>
      <c r="F1641" s="23">
        <v>3798511.6355950003</v>
      </c>
    </row>
    <row r="1642" spans="1:11">
      <c r="A1642" s="100" t="s">
        <v>1428</v>
      </c>
      <c r="B1642" s="30" t="s">
        <v>411</v>
      </c>
      <c r="C1642" s="24">
        <v>2735793</v>
      </c>
      <c r="D1642" s="162">
        <v>2763150.93</v>
      </c>
      <c r="E1642" s="23">
        <v>2790782.4393000002</v>
      </c>
      <c r="F1642" s="72">
        <v>2818690.2636930002</v>
      </c>
      <c r="G1642" s="183"/>
      <c r="H1642" s="183"/>
      <c r="I1642" s="183"/>
      <c r="J1642" s="183"/>
      <c r="K1642" s="183"/>
    </row>
    <row r="1643" spans="1:11">
      <c r="A1643" s="100" t="s">
        <v>1429</v>
      </c>
      <c r="B1643" s="30" t="s">
        <v>267</v>
      </c>
      <c r="C1643" s="24">
        <v>4472040</v>
      </c>
      <c r="D1643" s="162">
        <v>1673348.9997180942</v>
      </c>
      <c r="E1643" s="23">
        <v>4561928.0040000007</v>
      </c>
      <c r="F1643" s="72">
        <v>4607547.2840400003</v>
      </c>
      <c r="G1643" s="183"/>
      <c r="H1643" s="183"/>
      <c r="I1643" s="183"/>
      <c r="J1643" s="183"/>
      <c r="K1643" s="183"/>
    </row>
    <row r="1644" spans="1:11">
      <c r="A1644" s="100" t="s">
        <v>1430</v>
      </c>
      <c r="B1644" s="30" t="s">
        <v>270</v>
      </c>
      <c r="C1644" s="24">
        <v>81193085</v>
      </c>
      <c r="D1644" s="162">
        <v>28342393.50089753</v>
      </c>
      <c r="E1644" s="23">
        <v>28948262.070090454</v>
      </c>
      <c r="F1644" s="72">
        <v>29269741.275512822</v>
      </c>
      <c r="G1644" s="181"/>
      <c r="H1644" s="181"/>
      <c r="I1644" s="182"/>
      <c r="J1644" s="182"/>
      <c r="K1644" s="182"/>
    </row>
    <row r="1645" spans="1:11">
      <c r="A1645" s="100" t="s">
        <v>1431</v>
      </c>
      <c r="B1645" s="30" t="s">
        <v>1761</v>
      </c>
      <c r="C1645" s="24">
        <v>1933293</v>
      </c>
      <c r="D1645" s="162">
        <v>6629746.0317199603</v>
      </c>
      <c r="E1645" s="23">
        <v>6789585.8940715594</v>
      </c>
      <c r="F1645" s="72">
        <v>6953830.4271077067</v>
      </c>
      <c r="G1645" s="183"/>
      <c r="H1645" s="183"/>
      <c r="I1645" s="183"/>
      <c r="J1645" s="183"/>
      <c r="K1645" s="183"/>
    </row>
    <row r="1646" spans="1:11">
      <c r="A1646" s="100" t="s">
        <v>1433</v>
      </c>
      <c r="B1646" s="30" t="s">
        <v>272</v>
      </c>
      <c r="C1646" s="24">
        <v>5015620</v>
      </c>
      <c r="D1646" s="162">
        <v>13347706.168891668</v>
      </c>
      <c r="E1646" s="23">
        <v>13646821.829958417</v>
      </c>
      <c r="F1646" s="23">
        <v>13753897.805617169</v>
      </c>
    </row>
    <row r="1647" spans="1:11">
      <c r="A1647" s="100" t="s">
        <v>1434</v>
      </c>
      <c r="B1647" s="30" t="s">
        <v>1435</v>
      </c>
      <c r="C1647" s="24">
        <v>4742040</v>
      </c>
      <c r="D1647" s="162">
        <v>1789460.4</v>
      </c>
      <c r="E1647" s="23">
        <v>1807355.004</v>
      </c>
      <c r="F1647" s="23">
        <v>1825428.5540400001</v>
      </c>
    </row>
    <row r="1648" spans="1:11">
      <c r="A1648" s="100" t="s">
        <v>1436</v>
      </c>
      <c r="B1648" s="30" t="s">
        <v>276</v>
      </c>
      <c r="C1648" s="24">
        <v>5015620</v>
      </c>
      <c r="D1648" s="162">
        <v>0</v>
      </c>
      <c r="E1648" s="23">
        <v>0</v>
      </c>
      <c r="F1648" s="23">
        <v>0</v>
      </c>
    </row>
    <row r="1649" spans="1:6">
      <c r="A1649" s="100" t="s">
        <v>1437</v>
      </c>
      <c r="B1649" s="30" t="s">
        <v>278</v>
      </c>
      <c r="C1649" s="24">
        <v>5289199</v>
      </c>
      <c r="D1649" s="162">
        <v>5342090.99</v>
      </c>
      <c r="E1649" s="23">
        <v>5395511.8999000005</v>
      </c>
      <c r="F1649" s="23">
        <v>5449467.0188990002</v>
      </c>
    </row>
    <row r="1650" spans="1:6">
      <c r="A1650" s="100" t="s">
        <v>1438</v>
      </c>
      <c r="B1650" s="30" t="s">
        <v>416</v>
      </c>
      <c r="C1650" s="24">
        <v>4559654</v>
      </c>
      <c r="D1650" s="162">
        <v>2605250.54</v>
      </c>
      <c r="E1650" s="23">
        <v>2631303.0454000002</v>
      </c>
      <c r="F1650" s="23">
        <v>2657616.0758540002</v>
      </c>
    </row>
    <row r="1651" spans="1:6">
      <c r="A1651" s="100" t="s">
        <v>1439</v>
      </c>
      <c r="B1651" s="30" t="s">
        <v>459</v>
      </c>
      <c r="C1651" s="24">
        <v>10000000</v>
      </c>
      <c r="D1651" s="162">
        <v>0</v>
      </c>
      <c r="E1651" s="23">
        <v>0</v>
      </c>
      <c r="F1651" s="23">
        <v>0</v>
      </c>
    </row>
    <row r="1652" spans="1:6">
      <c r="A1652" s="100" t="s">
        <v>1440</v>
      </c>
      <c r="B1652" s="30" t="s">
        <v>294</v>
      </c>
      <c r="C1652" s="24">
        <v>3100565</v>
      </c>
      <c r="D1652" s="162">
        <v>3131570.65</v>
      </c>
      <c r="E1652" s="23">
        <v>3162886.3564999998</v>
      </c>
      <c r="F1652" s="23">
        <v>3194515.220065</v>
      </c>
    </row>
    <row r="1653" spans="1:6">
      <c r="A1653" s="100" t="s">
        <v>1441</v>
      </c>
      <c r="B1653" s="30" t="s">
        <v>296</v>
      </c>
      <c r="C1653" s="24">
        <v>3009372</v>
      </c>
      <c r="D1653" s="162">
        <v>3039465.72</v>
      </c>
      <c r="E1653" s="23">
        <v>3069860.3772000005</v>
      </c>
      <c r="F1653" s="23">
        <v>3100558.9809720004</v>
      </c>
    </row>
    <row r="1654" spans="1:6">
      <c r="A1654" s="100" t="s">
        <v>1442</v>
      </c>
      <c r="B1654" s="30" t="s">
        <v>463</v>
      </c>
      <c r="C1654" s="24">
        <v>0</v>
      </c>
      <c r="D1654" s="162">
        <v>0</v>
      </c>
      <c r="E1654" s="23">
        <v>0</v>
      </c>
      <c r="F1654" s="23">
        <v>0</v>
      </c>
    </row>
    <row r="1655" spans="1:6">
      <c r="A1655" s="100" t="s">
        <v>1443</v>
      </c>
      <c r="B1655" s="30" t="s">
        <v>304</v>
      </c>
      <c r="C1655" s="24">
        <v>1915055</v>
      </c>
      <c r="D1655" s="162">
        <v>1934205.55</v>
      </c>
      <c r="E1655" s="23">
        <v>1953547.6055000001</v>
      </c>
      <c r="F1655" s="23">
        <v>1973083.081555</v>
      </c>
    </row>
    <row r="1656" spans="1:6">
      <c r="A1656" s="100"/>
      <c r="B1656" s="159" t="s">
        <v>1762</v>
      </c>
      <c r="C1656" s="24">
        <v>20000000</v>
      </c>
      <c r="D1656" s="162">
        <v>15000000</v>
      </c>
      <c r="E1656" s="23">
        <v>15150000</v>
      </c>
      <c r="F1656" s="23">
        <v>15301500</v>
      </c>
    </row>
    <row r="1657" spans="1:6">
      <c r="A1657" s="100" t="s">
        <v>413</v>
      </c>
      <c r="B1657" s="159" t="s">
        <v>414</v>
      </c>
      <c r="C1657" s="24"/>
      <c r="D1657" s="162">
        <v>24143153.99295</v>
      </c>
      <c r="E1657" s="23">
        <v>24867448.612738501</v>
      </c>
      <c r="F1657" s="23">
        <v>24913472.071120657</v>
      </c>
    </row>
    <row r="1658" spans="1:6">
      <c r="A1658" s="101" t="s">
        <v>128</v>
      </c>
      <c r="B1658" s="31"/>
      <c r="C1658" s="32">
        <f>SUM(C1609:C1657)</f>
        <v>429098674.72930264</v>
      </c>
      <c r="D1658" s="32">
        <f>SUM(D1609:D1657)</f>
        <v>352703921.57254285</v>
      </c>
      <c r="E1658" s="32">
        <f>SUM(E1609:E1657)</f>
        <v>361560993.00215197</v>
      </c>
      <c r="F1658" s="32">
        <f>SUM(F1609:F1657)</f>
        <v>364300253.84427226</v>
      </c>
    </row>
    <row r="1659" spans="1:6">
      <c r="A1659" s="101" t="s">
        <v>129</v>
      </c>
      <c r="B1659" s="31"/>
      <c r="C1659" s="33">
        <f t="shared" ref="C1659:F1660" si="88">C1658</f>
        <v>429098674.72930264</v>
      </c>
      <c r="D1659" s="163">
        <f t="shared" si="88"/>
        <v>352703921.57254285</v>
      </c>
      <c r="E1659" s="32">
        <f t="shared" si="88"/>
        <v>361560993.00215197</v>
      </c>
      <c r="F1659" s="32">
        <f t="shared" si="88"/>
        <v>364300253.84427226</v>
      </c>
    </row>
    <row r="1660" spans="1:6">
      <c r="A1660" s="109" t="s">
        <v>130</v>
      </c>
      <c r="B1660" s="106"/>
      <c r="C1660" s="33">
        <f t="shared" si="88"/>
        <v>429098674.72930264</v>
      </c>
      <c r="D1660" s="163">
        <f t="shared" si="88"/>
        <v>352703921.57254285</v>
      </c>
      <c r="E1660" s="33">
        <f t="shared" si="88"/>
        <v>361560993.00215197</v>
      </c>
      <c r="F1660" s="33">
        <f t="shared" si="88"/>
        <v>364300253.84427226</v>
      </c>
    </row>
    <row r="1661" spans="1:6">
      <c r="A1661" s="101">
        <v>2</v>
      </c>
      <c r="B1661" s="30"/>
      <c r="C1661" s="24"/>
      <c r="D1661" s="162"/>
      <c r="E1661" s="23"/>
      <c r="F1661" s="23"/>
    </row>
    <row r="1662" spans="1:6">
      <c r="A1662" s="101">
        <v>1</v>
      </c>
      <c r="B1662" s="31" t="s">
        <v>1444</v>
      </c>
      <c r="C1662" s="24"/>
      <c r="D1662" s="162"/>
      <c r="E1662" s="23"/>
      <c r="F1662" s="23"/>
    </row>
    <row r="1663" spans="1:6">
      <c r="A1663" s="100" t="s">
        <v>1445</v>
      </c>
      <c r="B1663" s="30" t="s">
        <v>548</v>
      </c>
      <c r="C1663" s="24">
        <v>109333095</v>
      </c>
      <c r="D1663" s="162">
        <v>72613087.733160004</v>
      </c>
      <c r="E1663" s="23">
        <v>73339218.610491604</v>
      </c>
      <c r="F1663" s="23">
        <v>74072610.796596527</v>
      </c>
    </row>
    <row r="1664" spans="1:6">
      <c r="A1664" s="100" t="s">
        <v>1446</v>
      </c>
      <c r="B1664" s="30" t="s">
        <v>159</v>
      </c>
      <c r="C1664" s="24">
        <v>17276314</v>
      </c>
      <c r="D1664" s="162">
        <v>14794603.327067699</v>
      </c>
      <c r="E1664" s="23">
        <v>14942549.360338377</v>
      </c>
      <c r="F1664" s="23">
        <v>15091974.853941761</v>
      </c>
    </row>
    <row r="1665" spans="1:6">
      <c r="A1665" s="100" t="s">
        <v>1399</v>
      </c>
      <c r="B1665" s="30" t="s">
        <v>96</v>
      </c>
      <c r="C1665" s="24">
        <v>10689209</v>
      </c>
      <c r="D1665" s="162">
        <v>9009884.7659574002</v>
      </c>
      <c r="E1665" s="23">
        <v>9099983.613616975</v>
      </c>
      <c r="F1665" s="23">
        <v>9190983.4497531448</v>
      </c>
    </row>
    <row r="1666" spans="1:6">
      <c r="A1666" s="100" t="s">
        <v>1807</v>
      </c>
      <c r="B1666" s="30" t="s">
        <v>172</v>
      </c>
      <c r="C1666" s="24">
        <v>415588</v>
      </c>
      <c r="D1666" s="162">
        <v>5114534.5264430996</v>
      </c>
      <c r="E1666" s="23">
        <v>5165679.8717075307</v>
      </c>
      <c r="F1666" s="23">
        <v>5217336.6704246057</v>
      </c>
    </row>
    <row r="1667" spans="1:6">
      <c r="A1667" s="100" t="s">
        <v>1400</v>
      </c>
      <c r="B1667" s="30" t="s">
        <v>1720</v>
      </c>
      <c r="C1667" s="24">
        <v>34091781</v>
      </c>
      <c r="D1667" s="162">
        <v>428056.05202434387</v>
      </c>
      <c r="E1667" s="23">
        <v>432336.61254458729</v>
      </c>
      <c r="F1667" s="23">
        <v>436659.97867003316</v>
      </c>
    </row>
    <row r="1668" spans="1:6">
      <c r="A1668" s="100" t="s">
        <v>1447</v>
      </c>
      <c r="B1668" s="30" t="s">
        <v>553</v>
      </c>
      <c r="C1668" s="24">
        <v>13710222</v>
      </c>
      <c r="D1668" s="162">
        <v>14121528.239160487</v>
      </c>
      <c r="E1668" s="23">
        <v>14262743.521552093</v>
      </c>
      <c r="F1668" s="23">
        <v>14405370.956767615</v>
      </c>
    </row>
    <row r="1669" spans="1:6">
      <c r="A1669" s="100" t="s">
        <v>1448</v>
      </c>
      <c r="B1669" s="30" t="s">
        <v>134</v>
      </c>
      <c r="C1669" s="24">
        <v>911931</v>
      </c>
      <c r="D1669" s="162">
        <v>921050.31</v>
      </c>
      <c r="E1669" s="23">
        <v>930260.81310000003</v>
      </c>
      <c r="F1669" s="23">
        <v>939563.42123099999</v>
      </c>
    </row>
    <row r="1670" spans="1:6">
      <c r="A1670" s="100" t="s">
        <v>1449</v>
      </c>
      <c r="B1670" s="30" t="s">
        <v>136</v>
      </c>
      <c r="C1670" s="24">
        <v>911931</v>
      </c>
      <c r="D1670" s="162">
        <v>921050.31</v>
      </c>
      <c r="E1670" s="23">
        <v>930260.81310000003</v>
      </c>
      <c r="F1670" s="23">
        <v>939563.42123099999</v>
      </c>
    </row>
    <row r="1671" spans="1:6">
      <c r="A1671" s="100" t="s">
        <v>1450</v>
      </c>
      <c r="B1671" s="30" t="s">
        <v>138</v>
      </c>
      <c r="C1671" s="24">
        <v>911931</v>
      </c>
      <c r="D1671" s="162">
        <v>921050.31</v>
      </c>
      <c r="E1671" s="23">
        <v>930260.81310000003</v>
      </c>
      <c r="F1671" s="23">
        <v>939563.42123099999</v>
      </c>
    </row>
    <row r="1672" spans="1:6">
      <c r="A1672" s="100" t="s">
        <v>1451</v>
      </c>
      <c r="B1672" s="30" t="s">
        <v>397</v>
      </c>
      <c r="C1672" s="24">
        <v>911931</v>
      </c>
      <c r="D1672" s="162">
        <v>921050.31</v>
      </c>
      <c r="E1672" s="23">
        <v>930260.81310000003</v>
      </c>
      <c r="F1672" s="23">
        <v>939563.42123099999</v>
      </c>
    </row>
    <row r="1673" spans="1:6">
      <c r="A1673" s="100" t="s">
        <v>1452</v>
      </c>
      <c r="B1673" s="30" t="s">
        <v>100</v>
      </c>
      <c r="C1673" s="24">
        <v>1823862</v>
      </c>
      <c r="D1673" s="162">
        <v>1842100.62</v>
      </c>
      <c r="E1673" s="23">
        <v>1860521.6262000001</v>
      </c>
      <c r="F1673" s="23">
        <v>1879126.842462</v>
      </c>
    </row>
    <row r="1674" spans="1:6">
      <c r="A1674" s="100" t="s">
        <v>1453</v>
      </c>
      <c r="B1674" s="30" t="s">
        <v>102</v>
      </c>
      <c r="C1674" s="24">
        <v>911931</v>
      </c>
      <c r="D1674" s="162">
        <v>921050.31</v>
      </c>
      <c r="E1674" s="23">
        <v>930260.81310000003</v>
      </c>
      <c r="F1674" s="23">
        <v>939563.42123099999</v>
      </c>
    </row>
    <row r="1675" spans="1:6">
      <c r="A1675" s="100" t="s">
        <v>1454</v>
      </c>
      <c r="B1675" s="30" t="s">
        <v>142</v>
      </c>
      <c r="C1675" s="24">
        <v>2735793</v>
      </c>
      <c r="D1675" s="162">
        <v>503150.93</v>
      </c>
      <c r="E1675" s="23">
        <v>508182.43929999997</v>
      </c>
      <c r="F1675" s="23">
        <v>513264.26369299996</v>
      </c>
    </row>
    <row r="1676" spans="1:6">
      <c r="A1676" s="100" t="s">
        <v>1455</v>
      </c>
      <c r="B1676" s="30" t="s">
        <v>104</v>
      </c>
      <c r="C1676" s="24">
        <v>9119309</v>
      </c>
      <c r="D1676" s="162">
        <v>3210502.09</v>
      </c>
      <c r="E1676" s="23">
        <v>3242607.1108999997</v>
      </c>
      <c r="F1676" s="23">
        <v>3275033.1820089999</v>
      </c>
    </row>
    <row r="1677" spans="1:6">
      <c r="A1677" s="100" t="s">
        <v>1456</v>
      </c>
      <c r="B1677" s="30" t="s">
        <v>106</v>
      </c>
      <c r="C1677" s="24">
        <v>3001347</v>
      </c>
      <c r="D1677" s="162">
        <v>3031360.47</v>
      </c>
      <c r="E1677" s="23">
        <v>3061674.0747000002</v>
      </c>
      <c r="F1677" s="23">
        <v>3092290.8154470003</v>
      </c>
    </row>
    <row r="1678" spans="1:6">
      <c r="A1678" s="100" t="s">
        <v>1457</v>
      </c>
      <c r="B1678" s="30" t="s">
        <v>399</v>
      </c>
      <c r="C1678" s="24">
        <v>1133348</v>
      </c>
      <c r="D1678" s="162">
        <v>1144681.48</v>
      </c>
      <c r="E1678" s="23">
        <v>1156128.2948</v>
      </c>
      <c r="F1678" s="23">
        <v>1167689.5777480002</v>
      </c>
    </row>
    <row r="1679" spans="1:6">
      <c r="A1679" s="100" t="s">
        <v>1458</v>
      </c>
      <c r="B1679" s="30" t="s">
        <v>401</v>
      </c>
      <c r="C1679" s="24">
        <v>9119309</v>
      </c>
      <c r="D1679" s="162">
        <v>7210502.0899999999</v>
      </c>
      <c r="E1679" s="23">
        <v>7282607.1108999997</v>
      </c>
      <c r="F1679" s="23">
        <v>7355433.1820089994</v>
      </c>
    </row>
    <row r="1680" spans="1:6">
      <c r="A1680" s="100" t="s">
        <v>1459</v>
      </c>
      <c r="B1680" s="30" t="s">
        <v>403</v>
      </c>
      <c r="C1680" s="24">
        <v>12767032</v>
      </c>
      <c r="D1680" s="162">
        <v>6894702.3200000003</v>
      </c>
      <c r="E1680" s="23">
        <v>6963649.3432</v>
      </c>
      <c r="F1680" s="23">
        <v>7033285.8366320003</v>
      </c>
    </row>
    <row r="1681" spans="1:6">
      <c r="A1681" s="100" t="s">
        <v>1460</v>
      </c>
      <c r="B1681" s="30" t="s">
        <v>194</v>
      </c>
      <c r="C1681" s="24">
        <v>4559654</v>
      </c>
      <c r="D1681" s="162">
        <v>4605250.54</v>
      </c>
      <c r="E1681" s="23">
        <v>4651303.0454000002</v>
      </c>
      <c r="F1681" s="23">
        <v>4697816.0758540006</v>
      </c>
    </row>
    <row r="1682" spans="1:6">
      <c r="A1682" s="100" t="s">
        <v>1461</v>
      </c>
      <c r="B1682" s="30" t="s">
        <v>405</v>
      </c>
      <c r="C1682" s="24">
        <v>4559654</v>
      </c>
      <c r="D1682" s="162">
        <v>4605250.54</v>
      </c>
      <c r="E1682" s="23">
        <v>4651303.0454000002</v>
      </c>
      <c r="F1682" s="23">
        <v>4697816.0758540006</v>
      </c>
    </row>
    <row r="1683" spans="1:6">
      <c r="A1683" s="100" t="s">
        <v>1462</v>
      </c>
      <c r="B1683" s="30" t="s">
        <v>206</v>
      </c>
      <c r="C1683" s="24">
        <v>5471585</v>
      </c>
      <c r="D1683" s="162">
        <v>5526300.8499999996</v>
      </c>
      <c r="E1683" s="23">
        <v>5581563.8585000001</v>
      </c>
      <c r="F1683" s="23">
        <v>5637379.4970850004</v>
      </c>
    </row>
    <row r="1684" spans="1:6">
      <c r="A1684" s="100" t="s">
        <v>1463</v>
      </c>
      <c r="B1684" s="30" t="s">
        <v>439</v>
      </c>
      <c r="C1684" s="24">
        <v>911931</v>
      </c>
      <c r="D1684" s="162">
        <v>921050.31</v>
      </c>
      <c r="E1684" s="23">
        <v>930260.81310000003</v>
      </c>
      <c r="F1684" s="23">
        <v>939563.42123099999</v>
      </c>
    </row>
    <row r="1685" spans="1:6">
      <c r="A1685" s="100" t="s">
        <v>1464</v>
      </c>
      <c r="B1685" s="30" t="s">
        <v>232</v>
      </c>
      <c r="C1685" s="24">
        <v>16414755</v>
      </c>
      <c r="D1685" s="162">
        <v>6578902.5499999998</v>
      </c>
      <c r="E1685" s="23">
        <v>6644691.5755000003</v>
      </c>
      <c r="F1685" s="23">
        <v>6711138.4912550002</v>
      </c>
    </row>
    <row r="1686" spans="1:6">
      <c r="A1686" s="100" t="s">
        <v>1465</v>
      </c>
      <c r="B1686" s="30" t="s">
        <v>150</v>
      </c>
      <c r="C1686" s="24">
        <v>3738916</v>
      </c>
      <c r="D1686" s="162">
        <v>3776305.16</v>
      </c>
      <c r="E1686" s="23">
        <v>3814068.2116</v>
      </c>
      <c r="F1686" s="23">
        <v>3852208.893716</v>
      </c>
    </row>
    <row r="1687" spans="1:6">
      <c r="A1687" s="100" t="s">
        <v>1466</v>
      </c>
      <c r="B1687" s="30" t="s">
        <v>119</v>
      </c>
      <c r="C1687" s="24">
        <v>3921303</v>
      </c>
      <c r="D1687" s="162">
        <v>3960516.0300000003</v>
      </c>
      <c r="E1687" s="23">
        <v>4000121.1903000004</v>
      </c>
      <c r="F1687" s="23">
        <v>4040122.4022030006</v>
      </c>
    </row>
    <row r="1688" spans="1:6">
      <c r="A1688" s="100" t="s">
        <v>1467</v>
      </c>
      <c r="B1688" s="30" t="s">
        <v>407</v>
      </c>
      <c r="C1688" s="24">
        <v>1974330</v>
      </c>
      <c r="D1688" s="162">
        <v>1994073.3</v>
      </c>
      <c r="E1688" s="23">
        <v>2014014.0330000001</v>
      </c>
      <c r="F1688" s="23">
        <v>2034154.1733300001</v>
      </c>
    </row>
    <row r="1689" spans="1:6">
      <c r="A1689" s="100" t="s">
        <v>1468</v>
      </c>
      <c r="B1689" s="30" t="s">
        <v>236</v>
      </c>
      <c r="C1689" s="24">
        <v>200000000</v>
      </c>
      <c r="D1689" s="162">
        <v>200000000</v>
      </c>
      <c r="E1689" s="23">
        <v>184901999.76651096</v>
      </c>
      <c r="F1689" s="23">
        <v>213166519.76417619</v>
      </c>
    </row>
    <row r="1690" spans="1:6">
      <c r="A1690" s="100" t="s">
        <v>1469</v>
      </c>
      <c r="B1690" s="30" t="s">
        <v>240</v>
      </c>
      <c r="C1690" s="24">
        <v>4559654</v>
      </c>
      <c r="D1690" s="162">
        <v>4605250.54</v>
      </c>
      <c r="E1690" s="23">
        <v>4651303.0454000002</v>
      </c>
      <c r="F1690" s="23">
        <v>4697816.0758540006</v>
      </c>
    </row>
    <row r="1691" spans="1:6">
      <c r="A1691" s="100" t="s">
        <v>1470</v>
      </c>
      <c r="B1691" s="30" t="s">
        <v>242</v>
      </c>
      <c r="C1691" s="24">
        <v>4559654</v>
      </c>
      <c r="D1691" s="162">
        <v>4605250.54</v>
      </c>
      <c r="E1691" s="23">
        <v>4651303.0454000002</v>
      </c>
      <c r="F1691" s="23">
        <v>4697816.0758540006</v>
      </c>
    </row>
    <row r="1692" spans="1:6">
      <c r="A1692" s="100" t="s">
        <v>1471</v>
      </c>
      <c r="B1692" s="30" t="s">
        <v>244</v>
      </c>
      <c r="C1692" s="24">
        <v>50000</v>
      </c>
      <c r="D1692" s="162">
        <v>250500</v>
      </c>
      <c r="E1692" s="23">
        <v>253005</v>
      </c>
      <c r="F1692" s="23">
        <v>255535.05</v>
      </c>
    </row>
    <row r="1693" spans="1:6">
      <c r="A1693" s="100" t="s">
        <v>1472</v>
      </c>
      <c r="B1693" s="30" t="s">
        <v>254</v>
      </c>
      <c r="C1693" s="24">
        <v>1823862</v>
      </c>
      <c r="D1693" s="162">
        <v>1842100.62</v>
      </c>
      <c r="E1693" s="23">
        <v>1860521.6262000001</v>
      </c>
      <c r="F1693" s="23">
        <v>1879126.842462</v>
      </c>
    </row>
    <row r="1694" spans="1:6">
      <c r="A1694" s="100" t="s">
        <v>1473</v>
      </c>
      <c r="B1694" s="30" t="s">
        <v>408</v>
      </c>
      <c r="C1694" s="24">
        <v>1823862</v>
      </c>
      <c r="D1694" s="162">
        <v>1842100.62</v>
      </c>
      <c r="E1694" s="23">
        <v>1860521.6262000001</v>
      </c>
      <c r="F1694" s="23">
        <v>1879126.842462</v>
      </c>
    </row>
    <row r="1695" spans="1:6" ht="31">
      <c r="A1695" s="100" t="s">
        <v>1474</v>
      </c>
      <c r="B1695" s="30" t="s">
        <v>409</v>
      </c>
      <c r="C1695" s="24">
        <v>1367896</v>
      </c>
      <c r="D1695" s="162">
        <v>1381574.96</v>
      </c>
      <c r="E1695" s="23">
        <v>1395390.7095999999</v>
      </c>
      <c r="F1695" s="23">
        <v>1409344.6166959999</v>
      </c>
    </row>
    <row r="1696" spans="1:6">
      <c r="A1696" s="100" t="s">
        <v>1475</v>
      </c>
      <c r="B1696" s="30" t="s">
        <v>257</v>
      </c>
      <c r="C1696" s="24">
        <v>2872582</v>
      </c>
      <c r="D1696" s="162">
        <v>2901307.82</v>
      </c>
      <c r="E1696" s="23">
        <v>2930320.8981999997</v>
      </c>
      <c r="F1696" s="23">
        <v>2959624.1071819998</v>
      </c>
    </row>
    <row r="1697" spans="1:6">
      <c r="A1697" s="100" t="s">
        <v>1476</v>
      </c>
      <c r="B1697" s="30" t="s">
        <v>261</v>
      </c>
      <c r="C1697" s="24">
        <v>7569026</v>
      </c>
      <c r="D1697" s="162">
        <v>5644716.2599999998</v>
      </c>
      <c r="E1697" s="23">
        <v>5701163.4226000002</v>
      </c>
      <c r="F1697" s="23">
        <v>5758175.0568260001</v>
      </c>
    </row>
    <row r="1698" spans="1:6">
      <c r="A1698" s="100" t="s">
        <v>1477</v>
      </c>
      <c r="B1698" s="30" t="s">
        <v>411</v>
      </c>
      <c r="C1698" s="24">
        <v>9575274</v>
      </c>
      <c r="D1698" s="162">
        <v>1671026.74</v>
      </c>
      <c r="E1698" s="23">
        <v>1687737.0074</v>
      </c>
      <c r="F1698" s="23">
        <v>1704614.377474</v>
      </c>
    </row>
    <row r="1699" spans="1:6">
      <c r="A1699" s="100" t="s">
        <v>1478</v>
      </c>
      <c r="B1699" s="30" t="s">
        <v>267</v>
      </c>
      <c r="C1699" s="24">
        <v>3100565</v>
      </c>
      <c r="D1699" s="162">
        <v>3131570.65</v>
      </c>
      <c r="E1699" s="23">
        <v>3162886.3564999998</v>
      </c>
      <c r="F1699" s="23">
        <v>3194515.220065</v>
      </c>
    </row>
    <row r="1700" spans="1:6">
      <c r="A1700" s="100" t="s">
        <v>1479</v>
      </c>
      <c r="B1700" s="30" t="s">
        <v>270</v>
      </c>
      <c r="C1700" s="24">
        <v>18785776</v>
      </c>
      <c r="D1700" s="162">
        <v>9870923.3261823505</v>
      </c>
      <c r="E1700" s="23">
        <v>9969632.5594441742</v>
      </c>
      <c r="F1700" s="23">
        <v>10069328.885038616</v>
      </c>
    </row>
    <row r="1701" spans="1:6">
      <c r="A1701" s="100" t="s">
        <v>1480</v>
      </c>
      <c r="B1701" s="30" t="s">
        <v>1432</v>
      </c>
      <c r="C1701" s="24">
        <v>4559654</v>
      </c>
      <c r="D1701" s="162">
        <v>0</v>
      </c>
      <c r="E1701" s="23">
        <v>0</v>
      </c>
      <c r="F1701" s="23">
        <v>0</v>
      </c>
    </row>
    <row r="1702" spans="1:6">
      <c r="A1702" s="100" t="s">
        <v>1481</v>
      </c>
      <c r="B1702" s="30" t="s">
        <v>272</v>
      </c>
      <c r="C1702" s="24">
        <v>3191758</v>
      </c>
      <c r="D1702" s="162">
        <v>3223675.58</v>
      </c>
      <c r="E1702" s="23">
        <v>3255912.3358</v>
      </c>
      <c r="F1702" s="23">
        <v>3288471.4591580001</v>
      </c>
    </row>
    <row r="1703" spans="1:6">
      <c r="A1703" s="100" t="s">
        <v>1482</v>
      </c>
      <c r="B1703" s="30" t="s">
        <v>276</v>
      </c>
      <c r="C1703" s="24">
        <v>37420404</v>
      </c>
      <c r="D1703" s="162">
        <v>45894608.039999999</v>
      </c>
      <c r="E1703" s="23">
        <v>46203554.120399997</v>
      </c>
      <c r="F1703" s="23">
        <v>46515589.661604002</v>
      </c>
    </row>
    <row r="1704" spans="1:6">
      <c r="A1704" s="100" t="s">
        <v>1483</v>
      </c>
      <c r="B1704" s="30" t="s">
        <v>278</v>
      </c>
      <c r="C1704" s="24">
        <v>3647723</v>
      </c>
      <c r="D1704" s="162">
        <v>3684200.23</v>
      </c>
      <c r="E1704" s="23">
        <v>3721042.2322999998</v>
      </c>
      <c r="F1704" s="23">
        <v>3758252.654623</v>
      </c>
    </row>
    <row r="1705" spans="1:6">
      <c r="A1705" s="100" t="s">
        <v>1484</v>
      </c>
      <c r="B1705" s="30" t="s">
        <v>1485</v>
      </c>
      <c r="C1705" s="24">
        <v>3146656</v>
      </c>
      <c r="D1705" s="162">
        <v>0</v>
      </c>
      <c r="E1705" s="23">
        <v>0</v>
      </c>
      <c r="F1705" s="23">
        <v>0</v>
      </c>
    </row>
    <row r="1706" spans="1:6">
      <c r="A1706" s="100" t="s">
        <v>1486</v>
      </c>
      <c r="B1706" s="30" t="s">
        <v>416</v>
      </c>
      <c r="C1706" s="24">
        <v>3647723</v>
      </c>
      <c r="D1706" s="162">
        <v>3684200.23</v>
      </c>
      <c r="E1706" s="23">
        <v>3721042.2322999998</v>
      </c>
      <c r="F1706" s="23">
        <v>3758252.654623</v>
      </c>
    </row>
    <row r="1707" spans="1:6">
      <c r="A1707" s="100" t="s">
        <v>1487</v>
      </c>
      <c r="B1707" s="30" t="s">
        <v>459</v>
      </c>
      <c r="C1707" s="24">
        <v>5559654</v>
      </c>
      <c r="D1707" s="162">
        <v>5615250.54</v>
      </c>
      <c r="E1707" s="23">
        <v>5671403.0454000002</v>
      </c>
      <c r="F1707" s="23">
        <v>5728117.0758540006</v>
      </c>
    </row>
    <row r="1708" spans="1:6">
      <c r="A1708" s="100" t="s">
        <v>1488</v>
      </c>
      <c r="B1708" s="30" t="s">
        <v>294</v>
      </c>
      <c r="C1708" s="24">
        <v>1823862</v>
      </c>
      <c r="D1708" s="162">
        <v>1842100.62</v>
      </c>
      <c r="E1708" s="23">
        <v>1860521.6262000001</v>
      </c>
      <c r="F1708" s="23">
        <v>1879126.842462</v>
      </c>
    </row>
    <row r="1709" spans="1:6">
      <c r="A1709" s="100" t="s">
        <v>1489</v>
      </c>
      <c r="B1709" s="30" t="s">
        <v>296</v>
      </c>
      <c r="C1709" s="24">
        <v>911931</v>
      </c>
      <c r="D1709" s="162">
        <v>921050.31</v>
      </c>
      <c r="E1709" s="23">
        <v>930260.81310000003</v>
      </c>
      <c r="F1709" s="23">
        <v>939563.42123099999</v>
      </c>
    </row>
    <row r="1710" spans="1:6">
      <c r="A1710" s="100" t="s">
        <v>1490</v>
      </c>
      <c r="B1710" s="30" t="s">
        <v>304</v>
      </c>
      <c r="C1710" s="24">
        <v>911931</v>
      </c>
      <c r="D1710" s="162">
        <v>921050.31</v>
      </c>
      <c r="E1710" s="23">
        <v>930260.81310000003</v>
      </c>
      <c r="F1710" s="23">
        <v>939563.42123099999</v>
      </c>
    </row>
    <row r="1711" spans="1:6">
      <c r="A1711" s="101" t="s">
        <v>128</v>
      </c>
      <c r="B1711" s="31"/>
      <c r="C1711" s="33">
        <f t="shared" ref="C1711:F1711" si="89">SUM(C1663:C1710)</f>
        <v>592237439</v>
      </c>
      <c r="D1711" s="163">
        <f t="shared" si="89"/>
        <v>480024053.4099955</v>
      </c>
      <c r="E1711" s="32">
        <f t="shared" si="89"/>
        <v>467576293.71060628</v>
      </c>
      <c r="F1711" s="32">
        <f t="shared" si="89"/>
        <v>498517556.64771253</v>
      </c>
    </row>
    <row r="1712" spans="1:6">
      <c r="A1712" s="101" t="s">
        <v>151</v>
      </c>
      <c r="B1712" s="31"/>
      <c r="C1712" s="33">
        <f t="shared" ref="C1712:D1713" si="90">C1711</f>
        <v>592237439</v>
      </c>
      <c r="D1712" s="163">
        <f t="shared" si="90"/>
        <v>480024053.4099955</v>
      </c>
      <c r="E1712" s="32">
        <f>E1711</f>
        <v>467576293.71060628</v>
      </c>
      <c r="F1712" s="32">
        <f>F1711</f>
        <v>498517556.64771253</v>
      </c>
    </row>
    <row r="1713" spans="1:6">
      <c r="A1713" s="105" t="s">
        <v>152</v>
      </c>
      <c r="B1713" s="122"/>
      <c r="C1713" s="33">
        <f t="shared" si="90"/>
        <v>592237439</v>
      </c>
      <c r="D1713" s="163">
        <f t="shared" si="90"/>
        <v>480024053.4099955</v>
      </c>
      <c r="E1713" s="32">
        <f>E1712</f>
        <v>467576293.71060628</v>
      </c>
      <c r="F1713" s="32">
        <f>F1712</f>
        <v>498517556.64771253</v>
      </c>
    </row>
    <row r="1714" spans="1:6">
      <c r="A1714" s="101">
        <v>3</v>
      </c>
      <c r="B1714" s="31"/>
      <c r="C1714" s="24"/>
      <c r="D1714" s="162"/>
      <c r="E1714" s="23"/>
      <c r="F1714" s="23"/>
    </row>
    <row r="1715" spans="1:6">
      <c r="A1715" s="101">
        <v>1</v>
      </c>
      <c r="B1715" s="31" t="s">
        <v>1491</v>
      </c>
      <c r="C1715" s="24"/>
      <c r="D1715" s="162"/>
      <c r="E1715" s="23"/>
      <c r="F1715" s="23"/>
    </row>
    <row r="1716" spans="1:6">
      <c r="A1716" s="100" t="s">
        <v>179</v>
      </c>
      <c r="B1716" s="30" t="s">
        <v>134</v>
      </c>
      <c r="C1716" s="24">
        <v>273579</v>
      </c>
      <c r="D1716" s="162">
        <v>276314.78999999998</v>
      </c>
      <c r="E1716" s="23">
        <v>279077.93789999996</v>
      </c>
      <c r="F1716" s="23">
        <v>281868.71727899997</v>
      </c>
    </row>
    <row r="1717" spans="1:6">
      <c r="A1717" s="100" t="s">
        <v>180</v>
      </c>
      <c r="B1717" s="30" t="s">
        <v>136</v>
      </c>
      <c r="C1717" s="24">
        <v>455965</v>
      </c>
      <c r="D1717" s="162">
        <v>460524.65</v>
      </c>
      <c r="E1717" s="23">
        <v>465129.89650000003</v>
      </c>
      <c r="F1717" s="23">
        <v>469781.19546500006</v>
      </c>
    </row>
    <row r="1718" spans="1:6">
      <c r="A1718" s="100" t="s">
        <v>181</v>
      </c>
      <c r="B1718" s="30" t="s">
        <v>138</v>
      </c>
      <c r="C1718" s="24">
        <v>227983</v>
      </c>
      <c r="D1718" s="162">
        <v>230262.83000000002</v>
      </c>
      <c r="E1718" s="23">
        <v>232565.45830000003</v>
      </c>
      <c r="F1718" s="23">
        <v>234891.11288300002</v>
      </c>
    </row>
    <row r="1719" spans="1:6">
      <c r="A1719" s="100" t="s">
        <v>396</v>
      </c>
      <c r="B1719" s="30" t="s">
        <v>397</v>
      </c>
      <c r="C1719" s="24">
        <v>273579</v>
      </c>
      <c r="D1719" s="162">
        <v>276314.78999999998</v>
      </c>
      <c r="E1719" s="23">
        <v>279077.93789999996</v>
      </c>
      <c r="F1719" s="23">
        <v>281868.71727899997</v>
      </c>
    </row>
    <row r="1720" spans="1:6">
      <c r="A1720" s="100" t="s">
        <v>182</v>
      </c>
      <c r="B1720" s="30" t="s">
        <v>100</v>
      </c>
      <c r="C1720" s="24">
        <v>501562</v>
      </c>
      <c r="D1720" s="162">
        <v>506577.62</v>
      </c>
      <c r="E1720" s="23">
        <v>511643.39620000002</v>
      </c>
      <c r="F1720" s="23">
        <v>516759.83016200003</v>
      </c>
    </row>
    <row r="1721" spans="1:6">
      <c r="A1721" s="100" t="s">
        <v>183</v>
      </c>
      <c r="B1721" s="30" t="s">
        <v>102</v>
      </c>
      <c r="C1721" s="24">
        <v>501562</v>
      </c>
      <c r="D1721" s="162">
        <v>506577.62</v>
      </c>
      <c r="E1721" s="23">
        <v>511643.39620000002</v>
      </c>
      <c r="F1721" s="23">
        <v>516759.83016200003</v>
      </c>
    </row>
    <row r="1722" spans="1:6">
      <c r="A1722" s="100" t="s">
        <v>184</v>
      </c>
      <c r="B1722" s="30" t="s">
        <v>142</v>
      </c>
      <c r="C1722" s="24">
        <v>547159</v>
      </c>
      <c r="D1722" s="162">
        <v>552630.59</v>
      </c>
      <c r="E1722" s="23">
        <v>558156.8959</v>
      </c>
      <c r="F1722" s="23">
        <v>563738.46485900006</v>
      </c>
    </row>
    <row r="1723" spans="1:6">
      <c r="A1723" s="100" t="s">
        <v>185</v>
      </c>
      <c r="B1723" s="30" t="s">
        <v>104</v>
      </c>
      <c r="C1723" s="24">
        <v>4103689</v>
      </c>
      <c r="D1723" s="162">
        <v>1144725.8899999999</v>
      </c>
      <c r="E1723" s="23">
        <v>1156173.1488999999</v>
      </c>
      <c r="F1723" s="23">
        <v>1167734.8803889998</v>
      </c>
    </row>
    <row r="1724" spans="1:6">
      <c r="A1724" s="100" t="s">
        <v>398</v>
      </c>
      <c r="B1724" s="30" t="s">
        <v>399</v>
      </c>
      <c r="C1724" s="24">
        <v>729545</v>
      </c>
      <c r="D1724" s="162">
        <v>736840.45</v>
      </c>
      <c r="E1724" s="23">
        <v>744208.85450000002</v>
      </c>
      <c r="F1724" s="23">
        <v>751650.94304500008</v>
      </c>
    </row>
    <row r="1725" spans="1:6">
      <c r="A1725" s="100" t="s">
        <v>400</v>
      </c>
      <c r="B1725" s="30" t="s">
        <v>401</v>
      </c>
      <c r="C1725" s="24">
        <v>2006248</v>
      </c>
      <c r="D1725" s="162">
        <v>2026310.48</v>
      </c>
      <c r="E1725" s="23">
        <v>2046573.5848000001</v>
      </c>
      <c r="F1725" s="23">
        <v>2067039.3206480001</v>
      </c>
    </row>
    <row r="1726" spans="1:6">
      <c r="A1726" s="100" t="s">
        <v>402</v>
      </c>
      <c r="B1726" s="30" t="s">
        <v>403</v>
      </c>
      <c r="C1726" s="24">
        <v>1988009</v>
      </c>
      <c r="D1726" s="162">
        <v>2007889.09</v>
      </c>
      <c r="E1726" s="23">
        <v>2027967.9809000001</v>
      </c>
      <c r="F1726" s="23">
        <v>2048247.6607090002</v>
      </c>
    </row>
    <row r="1727" spans="1:6">
      <c r="A1727" s="100" t="s">
        <v>193</v>
      </c>
      <c r="B1727" s="30" t="s">
        <v>194</v>
      </c>
      <c r="C1727" s="24">
        <v>547159</v>
      </c>
      <c r="D1727" s="162">
        <v>552630.59</v>
      </c>
      <c r="E1727" s="23">
        <v>558156.8959</v>
      </c>
      <c r="F1727" s="23">
        <v>563738.46485900006</v>
      </c>
    </row>
    <row r="1728" spans="1:6">
      <c r="A1728" s="100" t="s">
        <v>404</v>
      </c>
      <c r="B1728" s="30" t="s">
        <v>405</v>
      </c>
      <c r="C1728" s="24">
        <v>729545</v>
      </c>
      <c r="D1728" s="162">
        <v>736840.45</v>
      </c>
      <c r="E1728" s="23">
        <v>744208.85450000002</v>
      </c>
      <c r="F1728" s="23">
        <v>751650.94304500008</v>
      </c>
    </row>
    <row r="1729" spans="1:6">
      <c r="A1729" s="100" t="s">
        <v>355</v>
      </c>
      <c r="B1729" s="30" t="s">
        <v>356</v>
      </c>
      <c r="C1729" s="24">
        <v>182386</v>
      </c>
      <c r="D1729" s="162">
        <v>184209.86000000002</v>
      </c>
      <c r="E1729" s="23">
        <v>186051.95860000001</v>
      </c>
      <c r="F1729" s="23">
        <v>187912.47818600002</v>
      </c>
    </row>
    <row r="1730" spans="1:6">
      <c r="A1730" s="100" t="s">
        <v>205</v>
      </c>
      <c r="B1730" s="30" t="s">
        <v>206</v>
      </c>
      <c r="C1730" s="24">
        <v>91193</v>
      </c>
      <c r="D1730" s="162">
        <v>92104.930000000008</v>
      </c>
      <c r="E1730" s="23">
        <v>93025.979300000006</v>
      </c>
      <c r="F1730" s="23">
        <v>93956.239093000011</v>
      </c>
    </row>
    <row r="1731" spans="1:6">
      <c r="A1731" s="100" t="s">
        <v>231</v>
      </c>
      <c r="B1731" s="30" t="s">
        <v>232</v>
      </c>
      <c r="C1731" s="24">
        <v>6383516</v>
      </c>
      <c r="D1731" s="162">
        <v>2447351.16</v>
      </c>
      <c r="E1731" s="23">
        <v>2471824.6716</v>
      </c>
      <c r="F1731" s="23">
        <v>2496542.9183160001</v>
      </c>
    </row>
    <row r="1732" spans="1:6">
      <c r="A1732" s="100" t="s">
        <v>233</v>
      </c>
      <c r="B1732" s="30" t="s">
        <v>150</v>
      </c>
      <c r="C1732" s="24">
        <v>136790</v>
      </c>
      <c r="D1732" s="162">
        <v>138157.9</v>
      </c>
      <c r="E1732" s="23">
        <v>139539.47899999999</v>
      </c>
      <c r="F1732" s="23">
        <v>140934.87378999998</v>
      </c>
    </row>
    <row r="1733" spans="1:6">
      <c r="A1733" s="100" t="s">
        <v>234</v>
      </c>
      <c r="B1733" s="30" t="s">
        <v>119</v>
      </c>
      <c r="C1733" s="24">
        <v>455965</v>
      </c>
      <c r="D1733" s="162">
        <v>460524.65</v>
      </c>
      <c r="E1733" s="23">
        <v>465129.89650000003</v>
      </c>
      <c r="F1733" s="23">
        <v>469781.19546500006</v>
      </c>
    </row>
    <row r="1734" spans="1:6">
      <c r="A1734" s="100" t="s">
        <v>406</v>
      </c>
      <c r="B1734" s="30" t="s">
        <v>407</v>
      </c>
      <c r="C1734" s="24">
        <v>729545</v>
      </c>
      <c r="D1734" s="162">
        <v>736840.45</v>
      </c>
      <c r="E1734" s="23">
        <v>744208.85450000002</v>
      </c>
      <c r="F1734" s="23">
        <v>751650.94304500008</v>
      </c>
    </row>
    <row r="1735" spans="1:6">
      <c r="A1735" s="100" t="s">
        <v>253</v>
      </c>
      <c r="B1735" s="30" t="s">
        <v>254</v>
      </c>
      <c r="C1735" s="24">
        <v>729545</v>
      </c>
      <c r="D1735" s="162">
        <v>736840.45</v>
      </c>
      <c r="E1735" s="23">
        <v>744208.85450000002</v>
      </c>
      <c r="F1735" s="23">
        <v>751650.94304500008</v>
      </c>
    </row>
    <row r="1736" spans="1:6">
      <c r="A1736" s="100" t="s">
        <v>1492</v>
      </c>
      <c r="B1736" s="30" t="s">
        <v>719</v>
      </c>
      <c r="C1736" s="24">
        <v>911931</v>
      </c>
      <c r="D1736" s="162">
        <v>921050.31</v>
      </c>
      <c r="E1736" s="23">
        <v>930260.81310000003</v>
      </c>
      <c r="F1736" s="23">
        <v>939563.42123099999</v>
      </c>
    </row>
    <row r="1737" spans="1:6" ht="31">
      <c r="A1737" s="100" t="s">
        <v>255</v>
      </c>
      <c r="B1737" s="30" t="s">
        <v>409</v>
      </c>
      <c r="C1737" s="24">
        <v>136790</v>
      </c>
      <c r="D1737" s="162">
        <v>138157.9</v>
      </c>
      <c r="E1737" s="23">
        <v>139539.47899999999</v>
      </c>
      <c r="F1737" s="23">
        <v>140934.87378999998</v>
      </c>
    </row>
    <row r="1738" spans="1:6">
      <c r="A1738" s="100" t="s">
        <v>256</v>
      </c>
      <c r="B1738" s="30" t="s">
        <v>257</v>
      </c>
      <c r="C1738" s="24">
        <v>182386</v>
      </c>
      <c r="D1738" s="162">
        <v>184209.86000000002</v>
      </c>
      <c r="E1738" s="23">
        <v>186051.95860000001</v>
      </c>
      <c r="F1738" s="23">
        <v>187912.47818600002</v>
      </c>
    </row>
    <row r="1739" spans="1:6">
      <c r="A1739" s="100" t="s">
        <v>260</v>
      </c>
      <c r="B1739" s="30" t="s">
        <v>261</v>
      </c>
      <c r="C1739" s="24">
        <v>91193</v>
      </c>
      <c r="D1739" s="162">
        <v>92104.930000000008</v>
      </c>
      <c r="E1739" s="23">
        <v>93025.979300000006</v>
      </c>
      <c r="F1739" s="23">
        <v>93956.239093000011</v>
      </c>
    </row>
    <row r="1740" spans="1:6">
      <c r="A1740" s="100" t="s">
        <v>410</v>
      </c>
      <c r="B1740" s="30" t="s">
        <v>411</v>
      </c>
      <c r="C1740" s="24">
        <v>91193</v>
      </c>
      <c r="D1740" s="162">
        <v>92104.930000000008</v>
      </c>
      <c r="E1740" s="23">
        <v>93025.979300000006</v>
      </c>
      <c r="F1740" s="23">
        <v>93956.239093000011</v>
      </c>
    </row>
    <row r="1741" spans="1:6">
      <c r="A1741" s="100" t="s">
        <v>266</v>
      </c>
      <c r="B1741" s="30" t="s">
        <v>267</v>
      </c>
      <c r="C1741" s="24">
        <v>51661</v>
      </c>
      <c r="D1741" s="162">
        <v>52177.61</v>
      </c>
      <c r="E1741" s="23">
        <v>52699.386100000003</v>
      </c>
      <c r="F1741" s="23">
        <v>53226.379961000006</v>
      </c>
    </row>
    <row r="1742" spans="1:6">
      <c r="A1742" s="100" t="s">
        <v>412</v>
      </c>
      <c r="B1742" s="30" t="s">
        <v>1761</v>
      </c>
      <c r="C1742" s="24">
        <v>91193</v>
      </c>
      <c r="D1742" s="162">
        <v>0</v>
      </c>
      <c r="E1742" s="23">
        <v>0</v>
      </c>
      <c r="F1742" s="23">
        <v>0</v>
      </c>
    </row>
    <row r="1743" spans="1:6">
      <c r="A1743" s="100" t="s">
        <v>271</v>
      </c>
      <c r="B1743" s="30" t="s">
        <v>272</v>
      </c>
      <c r="C1743" s="24">
        <v>455965</v>
      </c>
      <c r="D1743" s="162">
        <v>460524.65</v>
      </c>
      <c r="E1743" s="23">
        <v>465129.89650000003</v>
      </c>
      <c r="F1743" s="23">
        <v>469781.19546500006</v>
      </c>
    </row>
    <row r="1744" spans="1:6">
      <c r="A1744" s="100" t="s">
        <v>277</v>
      </c>
      <c r="B1744" s="30" t="s">
        <v>278</v>
      </c>
      <c r="C1744" s="24">
        <v>4559654</v>
      </c>
      <c r="D1744" s="162">
        <v>1605250.54</v>
      </c>
      <c r="E1744" s="23">
        <v>1621303.0453999999</v>
      </c>
      <c r="F1744" s="23">
        <v>1637516.0758539999</v>
      </c>
    </row>
    <row r="1745" spans="1:6">
      <c r="A1745" s="100" t="s">
        <v>1493</v>
      </c>
      <c r="B1745" s="30" t="s">
        <v>459</v>
      </c>
      <c r="C1745" s="24">
        <v>5559654</v>
      </c>
      <c r="D1745" s="162">
        <v>0</v>
      </c>
      <c r="E1745" s="23">
        <v>0</v>
      </c>
      <c r="F1745" s="23">
        <v>0</v>
      </c>
    </row>
    <row r="1746" spans="1:6">
      <c r="A1746" s="100" t="s">
        <v>293</v>
      </c>
      <c r="B1746" s="30" t="s">
        <v>294</v>
      </c>
      <c r="C1746" s="24">
        <v>911930</v>
      </c>
      <c r="D1746" s="162">
        <v>921050.31</v>
      </c>
      <c r="E1746" s="23">
        <v>930260.81310000003</v>
      </c>
      <c r="F1746" s="23">
        <v>939563.42123099999</v>
      </c>
    </row>
    <row r="1747" spans="1:6">
      <c r="A1747" s="100" t="s">
        <v>295</v>
      </c>
      <c r="B1747" s="30" t="s">
        <v>296</v>
      </c>
      <c r="C1747" s="24">
        <v>1367896</v>
      </c>
      <c r="D1747" s="162">
        <v>1381574.96</v>
      </c>
      <c r="E1747" s="23">
        <v>1395390.7095999999</v>
      </c>
      <c r="F1747" s="23">
        <v>1409344.6166959999</v>
      </c>
    </row>
    <row r="1748" spans="1:6">
      <c r="A1748" s="100" t="s">
        <v>303</v>
      </c>
      <c r="B1748" s="30" t="s">
        <v>304</v>
      </c>
      <c r="C1748" s="24">
        <v>6761033</v>
      </c>
      <c r="D1748" s="162">
        <v>2828643.33</v>
      </c>
      <c r="E1748" s="23">
        <v>2856929.7633000002</v>
      </c>
      <c r="F1748" s="23">
        <v>2885499.0609330004</v>
      </c>
    </row>
    <row r="1749" spans="1:6">
      <c r="A1749" s="101" t="s">
        <v>128</v>
      </c>
      <c r="B1749" s="31"/>
      <c r="C1749" s="33">
        <f t="shared" ref="C1749:F1749" si="91">SUM(C1716:C1748)</f>
        <v>42767003</v>
      </c>
      <c r="D1749" s="163">
        <f t="shared" si="91"/>
        <v>23487318.57</v>
      </c>
      <c r="E1749" s="32">
        <f t="shared" si="91"/>
        <v>23722191.755700003</v>
      </c>
      <c r="F1749" s="32">
        <f t="shared" si="91"/>
        <v>23959413.673257004</v>
      </c>
    </row>
    <row r="1750" spans="1:6">
      <c r="A1750" s="101" t="s">
        <v>309</v>
      </c>
      <c r="B1750" s="31"/>
      <c r="C1750" s="33">
        <f t="shared" ref="C1750:D1751" si="92">C1749</f>
        <v>42767003</v>
      </c>
      <c r="D1750" s="163">
        <f t="shared" si="92"/>
        <v>23487318.57</v>
      </c>
      <c r="E1750" s="32">
        <f>E1749</f>
        <v>23722191.755700003</v>
      </c>
      <c r="F1750" s="32">
        <f>F1749</f>
        <v>23959413.673257004</v>
      </c>
    </row>
    <row r="1751" spans="1:6">
      <c r="A1751" s="126" t="s">
        <v>310</v>
      </c>
      <c r="B1751" s="127"/>
      <c r="C1751" s="33">
        <f t="shared" si="92"/>
        <v>42767003</v>
      </c>
      <c r="D1751" s="163">
        <f t="shared" si="92"/>
        <v>23487318.57</v>
      </c>
      <c r="E1751" s="128">
        <f>E1750</f>
        <v>23722191.755700003</v>
      </c>
      <c r="F1751" s="128">
        <f>F1750</f>
        <v>23959413.673257004</v>
      </c>
    </row>
    <row r="1752" spans="1:6">
      <c r="A1752" s="108" t="s">
        <v>1494</v>
      </c>
      <c r="B1752" s="115"/>
      <c r="C1752" s="33">
        <f>C1749+C1711+C1658</f>
        <v>1064103116.7293026</v>
      </c>
      <c r="D1752" s="163">
        <f>D1749+D1711+D1658</f>
        <v>856215293.55253839</v>
      </c>
      <c r="E1752" s="88">
        <f>E1749+E1711+E1658</f>
        <v>852859478.46845818</v>
      </c>
      <c r="F1752" s="88">
        <f>F1749+F1711+F1658</f>
        <v>886777224.16524172</v>
      </c>
    </row>
    <row r="1753" spans="1:6" s="66" customFormat="1">
      <c r="A1753" s="116"/>
      <c r="B1753" s="117"/>
      <c r="C1753" s="33"/>
      <c r="D1753" s="163"/>
      <c r="E1753" s="65"/>
      <c r="F1753" s="65"/>
    </row>
    <row r="1754" spans="1:6" s="66" customFormat="1">
      <c r="A1754" s="116"/>
      <c r="B1754" s="117"/>
      <c r="C1754" s="33"/>
      <c r="D1754" s="163"/>
      <c r="E1754" s="65"/>
      <c r="F1754" s="65"/>
    </row>
    <row r="1755" spans="1:6">
      <c r="A1755" s="123" t="s">
        <v>1495</v>
      </c>
      <c r="B1755" s="129"/>
      <c r="C1755" s="24"/>
      <c r="D1755" s="162"/>
      <c r="E1755" s="27"/>
      <c r="F1755" s="27"/>
    </row>
    <row r="1756" spans="1:6">
      <c r="A1756" s="101">
        <v>1</v>
      </c>
      <c r="B1756" s="31" t="s">
        <v>1496</v>
      </c>
      <c r="C1756" s="24"/>
      <c r="D1756" s="162"/>
      <c r="E1756" s="23"/>
      <c r="F1756" s="23"/>
    </row>
    <row r="1757" spans="1:6">
      <c r="A1757" s="100" t="s">
        <v>1497</v>
      </c>
      <c r="B1757" s="30" t="s">
        <v>548</v>
      </c>
      <c r="C1757" s="24">
        <v>70209301.799999997</v>
      </c>
      <c r="D1757" s="162">
        <v>57315580.854000002</v>
      </c>
      <c r="E1757" s="27">
        <v>59035048.279620007</v>
      </c>
      <c r="F1757" s="27">
        <v>60806099.728008606</v>
      </c>
    </row>
    <row r="1758" spans="1:6">
      <c r="A1758" s="100" t="s">
        <v>1498</v>
      </c>
      <c r="B1758" s="30" t="s">
        <v>159</v>
      </c>
      <c r="C1758" s="24">
        <v>10623258.219895292</v>
      </c>
      <c r="D1758" s="162">
        <v>7280414.9687390402</v>
      </c>
      <c r="E1758" s="27">
        <v>7498827.4178012116</v>
      </c>
      <c r="F1758" s="27">
        <v>7723792.2403352484</v>
      </c>
    </row>
    <row r="1759" spans="1:6">
      <c r="A1759" s="100" t="s">
        <v>1499</v>
      </c>
      <c r="B1759" s="30" t="s">
        <v>96</v>
      </c>
      <c r="C1759" s="24">
        <v>3661181.8181818202</v>
      </c>
      <c r="D1759" s="162">
        <v>2771017.2727272701</v>
      </c>
      <c r="E1759" s="27">
        <v>2854147.7909090882</v>
      </c>
      <c r="F1759" s="27">
        <v>2939772.224636361</v>
      </c>
    </row>
    <row r="1760" spans="1:6">
      <c r="A1760" s="100" t="s">
        <v>1807</v>
      </c>
      <c r="B1760" s="30" t="s">
        <v>172</v>
      </c>
      <c r="C1760" s="24">
        <v>1809011.2</v>
      </c>
      <c r="D1760" s="162">
        <v>1863281.5360000001</v>
      </c>
      <c r="E1760" s="27">
        <v>1919179.9820800002</v>
      </c>
      <c r="F1760" s="27">
        <v>1976755.3815424002</v>
      </c>
    </row>
    <row r="1761" spans="1:6">
      <c r="A1761" s="100" t="s">
        <v>1400</v>
      </c>
      <c r="B1761" s="30" t="s">
        <v>1720</v>
      </c>
      <c r="C1761" s="24">
        <v>24000</v>
      </c>
      <c r="D1761" s="162">
        <v>24720</v>
      </c>
      <c r="E1761" s="27">
        <v>25461.600000000002</v>
      </c>
      <c r="F1761" s="27">
        <v>26225.448000000004</v>
      </c>
    </row>
    <row r="1762" spans="1:6">
      <c r="A1762" s="100" t="s">
        <v>1806</v>
      </c>
      <c r="B1762" s="30" t="s">
        <v>553</v>
      </c>
      <c r="C1762" s="24">
        <v>6267611.9999999991</v>
      </c>
      <c r="D1762" s="162">
        <v>6455640.3599999994</v>
      </c>
      <c r="E1762" s="27">
        <v>6649309.5707999999</v>
      </c>
      <c r="F1762" s="27">
        <v>6848788.8579240004</v>
      </c>
    </row>
    <row r="1763" spans="1:6">
      <c r="A1763" s="100" t="s">
        <v>1500</v>
      </c>
      <c r="B1763" s="30" t="s">
        <v>134</v>
      </c>
      <c r="C1763" s="24">
        <v>100128.95835935565</v>
      </c>
      <c r="D1763" s="162">
        <v>103983.01160336967</v>
      </c>
      <c r="E1763" s="27">
        <v>107102.50195147077</v>
      </c>
      <c r="F1763" s="27">
        <v>110315.57701001489</v>
      </c>
    </row>
    <row r="1764" spans="1:6">
      <c r="A1764" s="100" t="s">
        <v>1501</v>
      </c>
      <c r="B1764" s="30" t="s">
        <v>136</v>
      </c>
      <c r="C1764" s="24">
        <v>33376.319453118551</v>
      </c>
      <c r="D1764" s="162">
        <v>34661.003867789885</v>
      </c>
      <c r="E1764" s="27">
        <v>35700.833983823584</v>
      </c>
      <c r="F1764" s="27">
        <v>36771.859003338293</v>
      </c>
    </row>
    <row r="1765" spans="1:6">
      <c r="A1765" s="100" t="s">
        <v>1502</v>
      </c>
      <c r="B1765" s="30" t="s">
        <v>138</v>
      </c>
      <c r="C1765" s="24">
        <v>33376.319453118551</v>
      </c>
      <c r="D1765" s="162">
        <v>34661.003867789885</v>
      </c>
      <c r="E1765" s="27">
        <v>35700.833983823584</v>
      </c>
      <c r="F1765" s="27">
        <v>36771.859003338293</v>
      </c>
    </row>
    <row r="1766" spans="1:6">
      <c r="A1766" s="100" t="s">
        <v>1503</v>
      </c>
      <c r="B1766" s="30" t="s">
        <v>397</v>
      </c>
      <c r="C1766" s="24">
        <v>267010.55562494841</v>
      </c>
      <c r="D1766" s="162">
        <v>277288.03094231908</v>
      </c>
      <c r="E1766" s="27">
        <v>285606.67187058867</v>
      </c>
      <c r="F1766" s="27">
        <v>294174.87202670635</v>
      </c>
    </row>
    <row r="1767" spans="1:6">
      <c r="A1767" s="100" t="s">
        <v>1504</v>
      </c>
      <c r="B1767" s="30" t="s">
        <v>100</v>
      </c>
      <c r="C1767" s="24">
        <v>33892.152890541001</v>
      </c>
      <c r="D1767" s="162">
        <v>50593.050281269003</v>
      </c>
      <c r="E1767" s="27">
        <v>52110.841789707076</v>
      </c>
      <c r="F1767" s="27">
        <v>53674.167043398287</v>
      </c>
    </row>
    <row r="1768" spans="1:6">
      <c r="A1768" s="100" t="s">
        <v>1505</v>
      </c>
      <c r="B1768" s="30" t="s">
        <v>102</v>
      </c>
      <c r="C1768" s="24">
        <v>400515.83343742258</v>
      </c>
      <c r="D1768" s="162">
        <v>415932.04641347867</v>
      </c>
      <c r="E1768" s="27">
        <v>428410.00780588307</v>
      </c>
      <c r="F1768" s="27">
        <v>441262.30804005958</v>
      </c>
    </row>
    <row r="1769" spans="1:6">
      <c r="A1769" s="100" t="s">
        <v>1506</v>
      </c>
      <c r="B1769" s="30" t="s">
        <v>142</v>
      </c>
      <c r="C1769" s="24">
        <v>26701.055562494836</v>
      </c>
      <c r="D1769" s="162">
        <v>27728.803094231906</v>
      </c>
      <c r="E1769" s="27">
        <v>28560.667187058865</v>
      </c>
      <c r="F1769" s="27">
        <v>29417.487202670633</v>
      </c>
    </row>
    <row r="1770" spans="1:6">
      <c r="A1770" s="100" t="s">
        <v>1507</v>
      </c>
      <c r="B1770" s="30" t="s">
        <v>104</v>
      </c>
      <c r="C1770" s="24">
        <v>600257.91671871103</v>
      </c>
      <c r="D1770" s="162">
        <v>607966.02320673899</v>
      </c>
      <c r="E1770" s="27">
        <v>626205.00390294113</v>
      </c>
      <c r="F1770" s="27">
        <v>644991.15402002935</v>
      </c>
    </row>
    <row r="1771" spans="1:6">
      <c r="A1771" s="100" t="s">
        <v>1508</v>
      </c>
      <c r="B1771" s="30" t="s">
        <v>106</v>
      </c>
      <c r="C1771" s="24">
        <v>1112181.0699237646</v>
      </c>
      <c r="D1771" s="162">
        <v>1154989.9149442737</v>
      </c>
      <c r="E1771" s="27">
        <v>1189639.6123926018</v>
      </c>
      <c r="F1771" s="27">
        <v>1225328.8007643798</v>
      </c>
    </row>
    <row r="1772" spans="1:6">
      <c r="A1772" s="100" t="s">
        <v>1509</v>
      </c>
      <c r="B1772" s="30" t="s">
        <v>401</v>
      </c>
      <c r="C1772" s="24">
        <v>600773.75015613378</v>
      </c>
      <c r="D1772" s="162">
        <v>623898.0696202179</v>
      </c>
      <c r="E1772" s="27">
        <v>642615.01170882443</v>
      </c>
      <c r="F1772" s="27">
        <v>661893.46206008922</v>
      </c>
    </row>
    <row r="1773" spans="1:6">
      <c r="A1773" s="100" t="s">
        <v>1510</v>
      </c>
      <c r="B1773" s="30" t="s">
        <v>403</v>
      </c>
      <c r="C1773" s="24">
        <v>333763.19453118544</v>
      </c>
      <c r="D1773" s="162">
        <v>346610.03867789888</v>
      </c>
      <c r="E1773" s="27">
        <v>357008.33983823587</v>
      </c>
      <c r="F1773" s="27">
        <v>367718.59003338293</v>
      </c>
    </row>
    <row r="1774" spans="1:6">
      <c r="A1774" s="100" t="s">
        <v>1511</v>
      </c>
      <c r="B1774" s="30" t="s">
        <v>194</v>
      </c>
      <c r="C1774" s="24">
        <v>166881.59726559272</v>
      </c>
      <c r="D1774" s="162">
        <v>173305.01933894944</v>
      </c>
      <c r="E1774" s="27">
        <v>178504.16991911794</v>
      </c>
      <c r="F1774" s="27">
        <v>183859.29501669147</v>
      </c>
    </row>
    <row r="1775" spans="1:6">
      <c r="A1775" s="100" t="s">
        <v>1512</v>
      </c>
      <c r="B1775" s="30" t="s">
        <v>405</v>
      </c>
      <c r="C1775" s="24">
        <v>166881.59726559272</v>
      </c>
      <c r="D1775" s="162">
        <v>173305.01933894944</v>
      </c>
      <c r="E1775" s="27">
        <v>178504.16991911794</v>
      </c>
      <c r="F1775" s="27">
        <v>183859.29501669147</v>
      </c>
    </row>
    <row r="1776" spans="1:6">
      <c r="A1776" s="100" t="s">
        <v>1513</v>
      </c>
      <c r="B1776" s="30" t="s">
        <v>206</v>
      </c>
      <c r="C1776" s="24">
        <v>1001289.5835935564</v>
      </c>
      <c r="D1776" s="162">
        <v>1039830.1160336966</v>
      </c>
      <c r="E1776" s="27">
        <v>1071025.0195147074</v>
      </c>
      <c r="F1776" s="27">
        <v>1103155.7701001486</v>
      </c>
    </row>
    <row r="1777" spans="1:6">
      <c r="A1777" s="100" t="s">
        <v>1514</v>
      </c>
      <c r="B1777" s="30" t="s">
        <v>232</v>
      </c>
      <c r="C1777" s="24">
        <v>267010.55562494841</v>
      </c>
      <c r="D1777" s="162">
        <v>277288.03094231908</v>
      </c>
      <c r="E1777" s="27">
        <v>285606.67187058867</v>
      </c>
      <c r="F1777" s="27">
        <v>294174.87202670635</v>
      </c>
    </row>
    <row r="1778" spans="1:6">
      <c r="A1778" s="100" t="s">
        <v>1515</v>
      </c>
      <c r="B1778" s="30" t="s">
        <v>150</v>
      </c>
      <c r="C1778" s="24">
        <v>133505.2778124742</v>
      </c>
      <c r="D1778" s="162">
        <v>138644.01547115954</v>
      </c>
      <c r="E1778" s="27">
        <v>142803.33593529434</v>
      </c>
      <c r="F1778" s="27">
        <v>147087.43601335317</v>
      </c>
    </row>
    <row r="1779" spans="1:6">
      <c r="A1779" s="100" t="s">
        <v>1516</v>
      </c>
      <c r="B1779" s="30" t="s">
        <v>119</v>
      </c>
      <c r="C1779" s="24">
        <v>400773.75015613402</v>
      </c>
      <c r="D1779" s="162">
        <v>423898.06962021801</v>
      </c>
      <c r="E1779" s="27">
        <v>436615.01170882455</v>
      </c>
      <c r="F1779" s="27">
        <v>449713.46206008928</v>
      </c>
    </row>
    <row r="1780" spans="1:6">
      <c r="A1780" s="100" t="s">
        <v>1517</v>
      </c>
      <c r="B1780" s="30" t="s">
        <v>407</v>
      </c>
      <c r="C1780" s="24">
        <v>200257.91671871129</v>
      </c>
      <c r="D1780" s="162">
        <v>207966.02320673934</v>
      </c>
      <c r="E1780" s="27">
        <v>214205.00390294153</v>
      </c>
      <c r="F1780" s="27">
        <v>220631.15402002979</v>
      </c>
    </row>
    <row r="1781" spans="1:6">
      <c r="A1781" s="100" t="s">
        <v>1518</v>
      </c>
      <c r="B1781" s="30" t="s">
        <v>242</v>
      </c>
      <c r="C1781" s="24">
        <v>200000</v>
      </c>
      <c r="D1781" s="162">
        <v>200000</v>
      </c>
      <c r="E1781" s="27">
        <v>206000</v>
      </c>
      <c r="F1781" s="27">
        <v>212180</v>
      </c>
    </row>
    <row r="1782" spans="1:6">
      <c r="A1782" s="100" t="s">
        <v>1519</v>
      </c>
      <c r="B1782" s="30" t="s">
        <v>254</v>
      </c>
      <c r="C1782" s="24">
        <v>200257.91671871129</v>
      </c>
      <c r="D1782" s="162">
        <v>207966.02320673934</v>
      </c>
      <c r="E1782" s="27">
        <v>214205.00390294153</v>
      </c>
      <c r="F1782" s="27">
        <v>220631.15402002979</v>
      </c>
    </row>
    <row r="1783" spans="1:6">
      <c r="A1783" s="100" t="s">
        <v>1520</v>
      </c>
      <c r="B1783" s="30" t="s">
        <v>719</v>
      </c>
      <c r="C1783" s="24">
        <v>133505.2778124742</v>
      </c>
      <c r="D1783" s="162">
        <v>138644.01547115954</v>
      </c>
      <c r="E1783" s="27">
        <v>142803.33593529434</v>
      </c>
      <c r="F1783" s="27">
        <v>147087.43601335317</v>
      </c>
    </row>
    <row r="1784" spans="1:6" ht="31">
      <c r="A1784" s="100" t="s">
        <v>1521</v>
      </c>
      <c r="B1784" s="30" t="s">
        <v>409</v>
      </c>
      <c r="C1784" s="24">
        <v>333763.19453118544</v>
      </c>
      <c r="D1784" s="162">
        <v>346610.03867789888</v>
      </c>
      <c r="E1784" s="27">
        <v>357008.33983823587</v>
      </c>
      <c r="F1784" s="27">
        <v>367718.59003338293</v>
      </c>
    </row>
    <row r="1785" spans="1:6">
      <c r="A1785" s="100" t="s">
        <v>1522</v>
      </c>
      <c r="B1785" s="30" t="s">
        <v>257</v>
      </c>
      <c r="C1785" s="24">
        <v>133505.2778124742</v>
      </c>
      <c r="D1785" s="162">
        <v>138644.01547115954</v>
      </c>
      <c r="E1785" s="27">
        <v>142803.33593529434</v>
      </c>
      <c r="F1785" s="27">
        <v>147087.43601335317</v>
      </c>
    </row>
    <row r="1786" spans="1:6">
      <c r="A1786" s="100" t="s">
        <v>1523</v>
      </c>
      <c r="B1786" s="30" t="s">
        <v>261</v>
      </c>
      <c r="C1786" s="24">
        <v>1001289.5835935564</v>
      </c>
      <c r="D1786" s="162">
        <v>1039830.1160336966</v>
      </c>
      <c r="E1786" s="27">
        <v>1071025.0195147074</v>
      </c>
      <c r="F1786" s="27">
        <v>4141455.770100208</v>
      </c>
    </row>
    <row r="1787" spans="1:6">
      <c r="A1787" s="100" t="s">
        <v>1524</v>
      </c>
      <c r="B1787" s="30" t="s">
        <v>267</v>
      </c>
      <c r="C1787" s="24">
        <v>153531.06948434529</v>
      </c>
      <c r="D1787" s="162">
        <v>159440.61779183344</v>
      </c>
      <c r="E1787" s="27">
        <v>164223.83632558846</v>
      </c>
      <c r="F1787" s="27">
        <v>169150.55141535611</v>
      </c>
    </row>
    <row r="1788" spans="1:6">
      <c r="A1788" s="100" t="s">
        <v>1525</v>
      </c>
      <c r="B1788" s="30" t="s">
        <v>1526</v>
      </c>
      <c r="C1788" s="24">
        <v>367139.51398430404</v>
      </c>
      <c r="D1788" s="162">
        <v>831864.09282695735</v>
      </c>
      <c r="E1788" s="27">
        <v>856820.01561176591</v>
      </c>
      <c r="F1788" s="27">
        <v>882524.61608011904</v>
      </c>
    </row>
    <row r="1789" spans="1:6">
      <c r="A1789" s="100" t="s">
        <v>1527</v>
      </c>
      <c r="B1789" s="30" t="s">
        <v>278</v>
      </c>
      <c r="C1789" s="24">
        <v>534021.11124989681</v>
      </c>
      <c r="D1789" s="162">
        <v>554576.06188463815</v>
      </c>
      <c r="E1789" s="27">
        <v>571213.34374117735</v>
      </c>
      <c r="F1789" s="27">
        <v>588349.74405341269</v>
      </c>
    </row>
    <row r="1790" spans="1:6">
      <c r="A1790" s="100" t="s">
        <v>1528</v>
      </c>
      <c r="B1790" s="30" t="s">
        <v>416</v>
      </c>
      <c r="C1790" s="24">
        <v>200257.91671871129</v>
      </c>
      <c r="D1790" s="162">
        <v>207966.02320673934</v>
      </c>
      <c r="E1790" s="27">
        <v>214205.00390294153</v>
      </c>
      <c r="F1790" s="27">
        <v>220631.15402002979</v>
      </c>
    </row>
    <row r="1791" spans="1:6">
      <c r="A1791" s="100" t="s">
        <v>1529</v>
      </c>
      <c r="B1791" s="30" t="s">
        <v>459</v>
      </c>
      <c r="C1791" s="24">
        <v>3660516.9238360669</v>
      </c>
      <c r="D1791" s="162">
        <v>3801413.497177483</v>
      </c>
      <c r="E1791" s="27">
        <v>7794798.4225317761</v>
      </c>
      <c r="F1791" s="27">
        <v>8028642.3752077296</v>
      </c>
    </row>
    <row r="1792" spans="1:6">
      <c r="A1792" s="100" t="s">
        <v>1530</v>
      </c>
      <c r="B1792" s="30" t="s">
        <v>294</v>
      </c>
      <c r="C1792" s="24">
        <v>300386.87507806701</v>
      </c>
      <c r="D1792" s="162">
        <v>311949.03481010895</v>
      </c>
      <c r="E1792" s="27">
        <v>321307.50585441221</v>
      </c>
      <c r="F1792" s="27">
        <v>330946.73103004461</v>
      </c>
    </row>
    <row r="1793" spans="1:6">
      <c r="A1793" s="100" t="s">
        <v>1531</v>
      </c>
      <c r="B1793" s="30" t="s">
        <v>296</v>
      </c>
      <c r="C1793" s="24">
        <v>233634.23617182981</v>
      </c>
      <c r="D1793" s="162">
        <v>242627.02707452918</v>
      </c>
      <c r="E1793" s="27">
        <v>249905.83788676505</v>
      </c>
      <c r="F1793" s="27">
        <v>257403.013023368</v>
      </c>
    </row>
    <row r="1794" spans="1:6">
      <c r="A1794" s="100" t="s">
        <v>1532</v>
      </c>
      <c r="B1794" s="30" t="s">
        <v>304</v>
      </c>
      <c r="C1794" s="24">
        <v>1001289.5835935564</v>
      </c>
      <c r="D1794" s="162">
        <v>1039830.1160336966</v>
      </c>
      <c r="E1794" s="27">
        <v>1071025.0195147074</v>
      </c>
      <c r="F1794" s="27">
        <v>1103155.7701001486</v>
      </c>
    </row>
    <row r="1795" spans="1:6">
      <c r="A1795" s="101" t="s">
        <v>128</v>
      </c>
      <c r="B1795" s="31"/>
      <c r="C1795" s="33">
        <f t="shared" ref="C1795:F1795" si="93">SUM(C1757:C1794)</f>
        <v>106926040.9232101</v>
      </c>
      <c r="D1795" s="163">
        <f t="shared" si="93"/>
        <v>91044562.961604431</v>
      </c>
      <c r="E1795" s="32">
        <f t="shared" si="93"/>
        <v>97655242.370891482</v>
      </c>
      <c r="F1795" s="32">
        <f t="shared" si="93"/>
        <v>103623199.64201827</v>
      </c>
    </row>
    <row r="1796" spans="1:6">
      <c r="A1796" s="101" t="s">
        <v>129</v>
      </c>
      <c r="B1796" s="31"/>
      <c r="C1796" s="33">
        <f t="shared" ref="C1796:D1797" si="94">C1795</f>
        <v>106926040.9232101</v>
      </c>
      <c r="D1796" s="163">
        <f t="shared" si="94"/>
        <v>91044562.961604431</v>
      </c>
      <c r="E1796" s="32">
        <f>E1795</f>
        <v>97655242.370891482</v>
      </c>
      <c r="F1796" s="32">
        <f>F1795</f>
        <v>103623199.64201827</v>
      </c>
    </row>
    <row r="1797" spans="1:6">
      <c r="A1797" s="126" t="s">
        <v>130</v>
      </c>
      <c r="B1797" s="127"/>
      <c r="C1797" s="33">
        <f t="shared" si="94"/>
        <v>106926040.9232101</v>
      </c>
      <c r="D1797" s="163">
        <f t="shared" si="94"/>
        <v>91044562.961604431</v>
      </c>
      <c r="E1797" s="128">
        <f>E1796</f>
        <v>97655242.370891482</v>
      </c>
      <c r="F1797" s="128">
        <f>F1796</f>
        <v>103623199.64201827</v>
      </c>
    </row>
    <row r="1798" spans="1:6">
      <c r="A1798" s="101">
        <v>2</v>
      </c>
      <c r="B1798" s="31" t="s">
        <v>1533</v>
      </c>
      <c r="C1798" s="24"/>
      <c r="D1798" s="162"/>
      <c r="E1798" s="23"/>
      <c r="F1798" s="23"/>
    </row>
    <row r="1799" spans="1:6">
      <c r="A1799" s="101">
        <v>2</v>
      </c>
      <c r="B1799" s="31" t="s">
        <v>1533</v>
      </c>
      <c r="C1799" s="24"/>
      <c r="D1799" s="162"/>
      <c r="E1799" s="23"/>
      <c r="F1799" s="23"/>
    </row>
    <row r="1800" spans="1:6">
      <c r="A1800" s="100" t="s">
        <v>1534</v>
      </c>
      <c r="B1800" s="30" t="s">
        <v>548</v>
      </c>
      <c r="C1800" s="24">
        <v>0</v>
      </c>
      <c r="D1800" s="162">
        <v>0</v>
      </c>
      <c r="E1800" s="27">
        <v>0</v>
      </c>
      <c r="F1800" s="27">
        <v>0</v>
      </c>
    </row>
    <row r="1801" spans="1:6">
      <c r="A1801" s="100" t="s">
        <v>1535</v>
      </c>
      <c r="B1801" s="30" t="s">
        <v>159</v>
      </c>
      <c r="C1801" s="24">
        <v>0</v>
      </c>
      <c r="D1801" s="162">
        <v>0</v>
      </c>
      <c r="E1801" s="27">
        <v>0</v>
      </c>
      <c r="F1801" s="27">
        <v>0</v>
      </c>
    </row>
    <row r="1802" spans="1:6">
      <c r="A1802" s="100" t="s">
        <v>1536</v>
      </c>
      <c r="B1802" s="30" t="s">
        <v>96</v>
      </c>
      <c r="C1802" s="24">
        <v>0</v>
      </c>
      <c r="D1802" s="162">
        <v>0</v>
      </c>
      <c r="E1802" s="27">
        <v>0</v>
      </c>
      <c r="F1802" s="27">
        <v>0</v>
      </c>
    </row>
    <row r="1803" spans="1:6">
      <c r="A1803" s="100" t="s">
        <v>1537</v>
      </c>
      <c r="B1803" s="30" t="s">
        <v>134</v>
      </c>
      <c r="C1803" s="24">
        <v>100128.95835935565</v>
      </c>
      <c r="D1803" s="162">
        <v>103983.01160336967</v>
      </c>
      <c r="E1803" s="27">
        <v>107102.50195147077</v>
      </c>
      <c r="F1803" s="27">
        <v>110315.57701001489</v>
      </c>
    </row>
    <row r="1804" spans="1:6">
      <c r="A1804" s="100" t="s">
        <v>1538</v>
      </c>
      <c r="B1804" s="30" t="s">
        <v>136</v>
      </c>
      <c r="C1804" s="24">
        <v>66752.638906237102</v>
      </c>
      <c r="D1804" s="162">
        <v>69322.007735579769</v>
      </c>
      <c r="E1804" s="27">
        <v>71401.667967647169</v>
      </c>
      <c r="F1804" s="27">
        <v>73543.718006676587</v>
      </c>
    </row>
    <row r="1805" spans="1:6">
      <c r="A1805" s="100" t="s">
        <v>1539</v>
      </c>
      <c r="B1805" s="30" t="s">
        <v>397</v>
      </c>
      <c r="C1805" s="24">
        <v>467526.38906237099</v>
      </c>
      <c r="D1805" s="162">
        <v>493220.07735579798</v>
      </c>
      <c r="E1805" s="27">
        <v>508016.67967647192</v>
      </c>
      <c r="F1805" s="27">
        <v>523257.1800667661</v>
      </c>
    </row>
    <row r="1806" spans="1:6">
      <c r="A1806" s="100" t="s">
        <v>1540</v>
      </c>
      <c r="B1806" s="30" t="s">
        <v>100</v>
      </c>
      <c r="C1806" s="24">
        <v>33892.152890541001</v>
      </c>
      <c r="D1806" s="162">
        <v>50593.050281269003</v>
      </c>
      <c r="E1806" s="27">
        <v>52110.841789707076</v>
      </c>
      <c r="F1806" s="27">
        <v>53674.167043398287</v>
      </c>
    </row>
    <row r="1807" spans="1:6">
      <c r="A1807" s="100" t="s">
        <v>1541</v>
      </c>
      <c r="B1807" s="30" t="s">
        <v>102</v>
      </c>
      <c r="C1807" s="24">
        <v>66752.638906237102</v>
      </c>
      <c r="D1807" s="162">
        <v>69322.007735579769</v>
      </c>
      <c r="E1807" s="27">
        <v>71401.667967647169</v>
      </c>
      <c r="F1807" s="27">
        <v>73543.718006676587</v>
      </c>
    </row>
    <row r="1808" spans="1:6">
      <c r="A1808" s="100" t="s">
        <v>1542</v>
      </c>
      <c r="B1808" s="30" t="s">
        <v>142</v>
      </c>
      <c r="C1808" s="24">
        <v>66752.638906237102</v>
      </c>
      <c r="D1808" s="162">
        <v>69322.007735579769</v>
      </c>
      <c r="E1808" s="27">
        <v>71401.667967647169</v>
      </c>
      <c r="F1808" s="27">
        <v>73543.718006676587</v>
      </c>
    </row>
    <row r="1809" spans="1:6">
      <c r="A1809" s="100" t="s">
        <v>1543</v>
      </c>
      <c r="B1809" s="30" t="s">
        <v>104</v>
      </c>
      <c r="C1809" s="24">
        <v>733763.19453118497</v>
      </c>
      <c r="D1809" s="162">
        <v>746610.03867789905</v>
      </c>
      <c r="E1809" s="27">
        <v>769008.33983823599</v>
      </c>
      <c r="F1809" s="27">
        <v>792078.59003338311</v>
      </c>
    </row>
    <row r="1810" spans="1:6">
      <c r="A1810" s="100" t="s">
        <v>1544</v>
      </c>
      <c r="B1810" s="30" t="s">
        <v>106</v>
      </c>
      <c r="C1810" s="24">
        <v>867784.30578108225</v>
      </c>
      <c r="D1810" s="162">
        <v>901186.10056253709</v>
      </c>
      <c r="E1810" s="27">
        <v>928221.68357941322</v>
      </c>
      <c r="F1810" s="27">
        <v>956068.33408679569</v>
      </c>
    </row>
    <row r="1811" spans="1:6">
      <c r="A1811" s="100" t="s">
        <v>1545</v>
      </c>
      <c r="B1811" s="30" t="s">
        <v>401</v>
      </c>
      <c r="C1811" s="24">
        <v>467268.47234365961</v>
      </c>
      <c r="D1811" s="162">
        <v>485254.05414905836</v>
      </c>
      <c r="E1811" s="27">
        <v>499811.67577353009</v>
      </c>
      <c r="F1811" s="27">
        <v>514806.02604673599</v>
      </c>
    </row>
    <row r="1812" spans="1:6">
      <c r="A1812" s="100" t="s">
        <v>1546</v>
      </c>
      <c r="B1812" s="30" t="s">
        <v>403</v>
      </c>
      <c r="C1812" s="24">
        <v>1001289.5835935564</v>
      </c>
      <c r="D1812" s="162">
        <v>1039830.1160336966</v>
      </c>
      <c r="E1812" s="27">
        <v>1071025.0195147074</v>
      </c>
      <c r="F1812" s="27">
        <v>1103155.7701001486</v>
      </c>
    </row>
    <row r="1813" spans="1:6">
      <c r="A1813" s="100" t="s">
        <v>1547</v>
      </c>
      <c r="B1813" s="30" t="s">
        <v>194</v>
      </c>
      <c r="C1813" s="24">
        <v>126807.01392185</v>
      </c>
      <c r="D1813" s="162">
        <v>131711.81469760154</v>
      </c>
      <c r="E1813" s="27">
        <v>135663.1691385296</v>
      </c>
      <c r="F1813" s="27">
        <v>139733.06421268548</v>
      </c>
    </row>
    <row r="1814" spans="1:6">
      <c r="A1814" s="100" t="s">
        <v>1548</v>
      </c>
      <c r="B1814" s="30" t="s">
        <v>405</v>
      </c>
      <c r="C1814" s="24">
        <v>113479.48614060305</v>
      </c>
      <c r="D1814" s="162">
        <v>117847.41315048561</v>
      </c>
      <c r="E1814" s="27">
        <v>121382.83554500017</v>
      </c>
      <c r="F1814" s="27">
        <v>125024.32061135018</v>
      </c>
    </row>
    <row r="1815" spans="1:6">
      <c r="A1815" s="100" t="s">
        <v>1549</v>
      </c>
      <c r="B1815" s="30" t="s">
        <v>206</v>
      </c>
      <c r="C1815" s="24">
        <v>66752.638906237102</v>
      </c>
      <c r="D1815" s="162">
        <v>69322.007735579769</v>
      </c>
      <c r="E1815" s="27">
        <v>71401.667967647169</v>
      </c>
      <c r="F1815" s="27">
        <v>73543.718006676587</v>
      </c>
    </row>
    <row r="1816" spans="1:6">
      <c r="A1816" s="100" t="s">
        <v>1550</v>
      </c>
      <c r="B1816" s="30" t="s">
        <v>232</v>
      </c>
      <c r="C1816" s="24">
        <v>1335052.7781247417</v>
      </c>
      <c r="D1816" s="162">
        <v>1386440.1547115955</v>
      </c>
      <c r="E1816" s="27">
        <v>1428033.3593529435</v>
      </c>
      <c r="F1816" s="27">
        <v>1470874.3601335317</v>
      </c>
    </row>
    <row r="1817" spans="1:6">
      <c r="A1817" s="100" t="s">
        <v>1551</v>
      </c>
      <c r="B1817" s="30" t="s">
        <v>150</v>
      </c>
      <c r="C1817" s="24">
        <v>267010.55562494841</v>
      </c>
      <c r="D1817" s="162">
        <v>277288.03094231908</v>
      </c>
      <c r="E1817" s="27">
        <v>285606.67187058867</v>
      </c>
      <c r="F1817" s="27">
        <v>294174.87202670635</v>
      </c>
    </row>
    <row r="1818" spans="1:6">
      <c r="A1818" s="100" t="s">
        <v>1552</v>
      </c>
      <c r="B1818" s="30" t="s">
        <v>119</v>
      </c>
      <c r="C1818" s="24">
        <v>200257.91671871129</v>
      </c>
      <c r="D1818" s="162">
        <v>207966.02320673934</v>
      </c>
      <c r="E1818" s="27">
        <v>214205.00390294153</v>
      </c>
      <c r="F1818" s="27">
        <v>220631.15402002979</v>
      </c>
    </row>
    <row r="1819" spans="1:6">
      <c r="A1819" s="100" t="s">
        <v>1553</v>
      </c>
      <c r="B1819" s="30" t="s">
        <v>407</v>
      </c>
      <c r="C1819" s="24">
        <v>100128.95835935565</v>
      </c>
      <c r="D1819" s="162">
        <v>103983.01160336967</v>
      </c>
      <c r="E1819" s="27">
        <v>107102.50195147077</v>
      </c>
      <c r="F1819" s="27">
        <v>110315.57701001489</v>
      </c>
    </row>
    <row r="1820" spans="1:6">
      <c r="A1820" s="100" t="s">
        <v>1554</v>
      </c>
      <c r="B1820" s="30" t="s">
        <v>242</v>
      </c>
      <c r="C1820" s="24">
        <v>200023</v>
      </c>
      <c r="D1820" s="162">
        <v>200000</v>
      </c>
      <c r="E1820" s="27">
        <v>206000</v>
      </c>
      <c r="F1820" s="27">
        <v>212180</v>
      </c>
    </row>
    <row r="1821" spans="1:6">
      <c r="A1821" s="100" t="s">
        <v>1555</v>
      </c>
      <c r="B1821" s="30" t="s">
        <v>254</v>
      </c>
      <c r="C1821" s="24">
        <v>33376.319453118551</v>
      </c>
      <c r="D1821" s="162">
        <v>34661.003867789885</v>
      </c>
      <c r="E1821" s="27">
        <v>35700.833983823584</v>
      </c>
      <c r="F1821" s="27">
        <v>36771.859003338293</v>
      </c>
    </row>
    <row r="1822" spans="1:6">
      <c r="A1822" s="100" t="s">
        <v>1556</v>
      </c>
      <c r="B1822" s="30" t="s">
        <v>719</v>
      </c>
      <c r="C1822" s="24">
        <v>66752.638906237102</v>
      </c>
      <c r="D1822" s="162">
        <v>69322.007735579769</v>
      </c>
      <c r="E1822" s="27">
        <v>71401.667967647169</v>
      </c>
      <c r="F1822" s="27">
        <v>73543.718006676587</v>
      </c>
    </row>
    <row r="1823" spans="1:6" ht="31">
      <c r="A1823" s="100" t="s">
        <v>1557</v>
      </c>
      <c r="B1823" s="30" t="s">
        <v>409</v>
      </c>
      <c r="C1823" s="24">
        <v>66752.638906237102</v>
      </c>
      <c r="D1823" s="162">
        <v>69322.007735579769</v>
      </c>
      <c r="E1823" s="27">
        <v>71401.667967647169</v>
      </c>
      <c r="F1823" s="27">
        <v>73543.718006676587</v>
      </c>
    </row>
    <row r="1824" spans="1:6">
      <c r="A1824" s="100" t="s">
        <v>1558</v>
      </c>
      <c r="B1824" s="30" t="s">
        <v>257</v>
      </c>
      <c r="C1824" s="24">
        <v>33376.319453118551</v>
      </c>
      <c r="D1824" s="162">
        <v>34661.003867789885</v>
      </c>
      <c r="E1824" s="27">
        <v>35700.833983823584</v>
      </c>
      <c r="F1824" s="27">
        <v>36771.859003338293</v>
      </c>
    </row>
    <row r="1825" spans="1:6">
      <c r="A1825" s="100" t="s">
        <v>1559</v>
      </c>
      <c r="B1825" s="30" t="s">
        <v>261</v>
      </c>
      <c r="C1825" s="24">
        <v>600773.75015613378</v>
      </c>
      <c r="D1825" s="162">
        <v>623898.0696202179</v>
      </c>
      <c r="E1825" s="27">
        <v>642615.01170882443</v>
      </c>
      <c r="F1825" s="27">
        <v>661893.46206008922</v>
      </c>
    </row>
    <row r="1826" spans="1:6">
      <c r="A1826" s="100" t="s">
        <v>1560</v>
      </c>
      <c r="B1826" s="30" t="s">
        <v>267</v>
      </c>
      <c r="C1826" s="24">
        <v>66752.638906237102</v>
      </c>
      <c r="D1826" s="162">
        <v>69322.007735579769</v>
      </c>
      <c r="E1826" s="27">
        <v>71401.667967647169</v>
      </c>
      <c r="F1826" s="27">
        <v>73543.718006676587</v>
      </c>
    </row>
    <row r="1827" spans="1:6">
      <c r="A1827" s="100" t="s">
        <v>1561</v>
      </c>
      <c r="B1827" s="30" t="s">
        <v>272</v>
      </c>
      <c r="C1827" s="24">
        <v>440567.41678116471</v>
      </c>
      <c r="D1827" s="162">
        <v>457525.25105482637</v>
      </c>
      <c r="E1827" s="27">
        <v>471251.00858647114</v>
      </c>
      <c r="F1827" s="27">
        <v>485388.53884406528</v>
      </c>
    </row>
    <row r="1828" spans="1:6">
      <c r="A1828" s="100" t="s">
        <v>1562</v>
      </c>
      <c r="B1828" s="30" t="s">
        <v>276</v>
      </c>
      <c r="C1828" s="24">
        <v>433892.15289054113</v>
      </c>
      <c r="D1828" s="162">
        <v>0</v>
      </c>
      <c r="E1828" s="27">
        <v>0</v>
      </c>
      <c r="F1828" s="27">
        <v>0</v>
      </c>
    </row>
    <row r="1829" spans="1:6">
      <c r="A1829" s="100" t="s">
        <v>1563</v>
      </c>
      <c r="B1829" s="30" t="s">
        <v>278</v>
      </c>
      <c r="C1829" s="24">
        <v>226958.97228120611</v>
      </c>
      <c r="D1829" s="162">
        <v>235694.82630097121</v>
      </c>
      <c r="E1829" s="27">
        <v>242765.67109000034</v>
      </c>
      <c r="F1829" s="27">
        <v>250048.64122270036</v>
      </c>
    </row>
    <row r="1830" spans="1:6">
      <c r="A1830" s="100" t="s">
        <v>1564</v>
      </c>
      <c r="B1830" s="30" t="s">
        <v>1565</v>
      </c>
      <c r="C1830" s="24">
        <v>2002579.1671871128</v>
      </c>
      <c r="D1830" s="162">
        <v>2079660.2320673931</v>
      </c>
      <c r="E1830" s="27">
        <v>2142050.0390294148</v>
      </c>
      <c r="F1830" s="27">
        <v>2206311.5402002973</v>
      </c>
    </row>
    <row r="1831" spans="1:6">
      <c r="A1831" s="100" t="s">
        <v>1566</v>
      </c>
      <c r="B1831" s="30" t="s">
        <v>416</v>
      </c>
      <c r="C1831" s="24">
        <v>1335052.7781247417</v>
      </c>
      <c r="D1831" s="162">
        <v>1386440.1547115955</v>
      </c>
      <c r="E1831" s="27">
        <v>1428033.3593529435</v>
      </c>
      <c r="F1831" s="27">
        <v>1470874.3601335317</v>
      </c>
    </row>
    <row r="1832" spans="1:6">
      <c r="A1832" s="100" t="s">
        <v>1567</v>
      </c>
      <c r="B1832" s="30" t="s">
        <v>294</v>
      </c>
      <c r="C1832" s="24">
        <v>667526.38906237087</v>
      </c>
      <c r="D1832" s="162">
        <v>693220.07735579775</v>
      </c>
      <c r="E1832" s="27">
        <v>714016.67967647174</v>
      </c>
      <c r="F1832" s="27">
        <v>735437.18006676587</v>
      </c>
    </row>
    <row r="1833" spans="1:6">
      <c r="A1833" s="100" t="s">
        <v>1568</v>
      </c>
      <c r="B1833" s="30" t="s">
        <v>296</v>
      </c>
      <c r="C1833" s="24">
        <v>333763.19453118544</v>
      </c>
      <c r="D1833" s="162">
        <v>346610.03867789888</v>
      </c>
      <c r="E1833" s="27">
        <v>357008.33983823587</v>
      </c>
      <c r="F1833" s="27">
        <v>367718.59003338293</v>
      </c>
    </row>
    <row r="1834" spans="1:6">
      <c r="A1834" s="100" t="s">
        <v>1569</v>
      </c>
      <c r="B1834" s="30" t="s">
        <v>304</v>
      </c>
      <c r="C1834" s="24">
        <v>1242266.6100450722</v>
      </c>
      <c r="D1834" s="162">
        <v>1290082.5639591394</v>
      </c>
      <c r="E1834" s="27">
        <v>0</v>
      </c>
      <c r="F1834" s="27">
        <v>0</v>
      </c>
    </row>
    <row r="1835" spans="1:6">
      <c r="A1835" s="101" t="s">
        <v>128</v>
      </c>
      <c r="B1835" s="31"/>
      <c r="C1835" s="33">
        <f t="shared" ref="C1835:F1835" si="95">SUM(C1800:C1834)</f>
        <v>13831814.307761388</v>
      </c>
      <c r="D1835" s="163">
        <f t="shared" si="95"/>
        <v>13913620.172608219</v>
      </c>
      <c r="E1835" s="32">
        <f t="shared" si="95"/>
        <v>13002243.736908549</v>
      </c>
      <c r="F1835" s="32">
        <f t="shared" si="95"/>
        <v>13392311.049015807</v>
      </c>
    </row>
    <row r="1836" spans="1:6">
      <c r="A1836" s="101" t="s">
        <v>151</v>
      </c>
      <c r="B1836" s="31"/>
      <c r="C1836" s="33">
        <f t="shared" ref="C1836:D1837" si="96">C1835</f>
        <v>13831814.307761388</v>
      </c>
      <c r="D1836" s="163">
        <f t="shared" si="96"/>
        <v>13913620.172608219</v>
      </c>
      <c r="E1836" s="32">
        <f>E1835</f>
        <v>13002243.736908549</v>
      </c>
      <c r="F1836" s="32">
        <f>F1835</f>
        <v>13392311.049015807</v>
      </c>
    </row>
    <row r="1837" spans="1:6">
      <c r="A1837" s="126" t="s">
        <v>152</v>
      </c>
      <c r="B1837" s="127"/>
      <c r="C1837" s="33">
        <f t="shared" si="96"/>
        <v>13831814.307761388</v>
      </c>
      <c r="D1837" s="163">
        <f t="shared" si="96"/>
        <v>13913620.172608219</v>
      </c>
      <c r="E1837" s="128">
        <f>E1836</f>
        <v>13002243.736908549</v>
      </c>
      <c r="F1837" s="128">
        <f>F1836</f>
        <v>13392311.049015807</v>
      </c>
    </row>
    <row r="1838" spans="1:6">
      <c r="A1838" s="101">
        <v>3</v>
      </c>
      <c r="B1838" s="31" t="s">
        <v>1570</v>
      </c>
      <c r="C1838" s="24"/>
      <c r="D1838" s="162"/>
      <c r="E1838" s="23"/>
      <c r="F1838" s="23"/>
    </row>
    <row r="1839" spans="1:6">
      <c r="A1839" s="101">
        <v>1</v>
      </c>
      <c r="B1839" s="31" t="s">
        <v>1570</v>
      </c>
      <c r="C1839" s="24"/>
      <c r="D1839" s="162"/>
      <c r="E1839" s="23"/>
      <c r="F1839" s="23"/>
    </row>
    <row r="1840" spans="1:6">
      <c r="A1840" s="100" t="s">
        <v>1571</v>
      </c>
      <c r="B1840" s="30" t="s">
        <v>159</v>
      </c>
      <c r="C1840" s="24">
        <v>0</v>
      </c>
      <c r="D1840" s="162">
        <v>0</v>
      </c>
      <c r="E1840" s="27">
        <v>0</v>
      </c>
      <c r="F1840" s="27">
        <v>0</v>
      </c>
    </row>
    <row r="1841" spans="1:8">
      <c r="A1841" s="100" t="s">
        <v>1572</v>
      </c>
      <c r="B1841" s="30" t="s">
        <v>96</v>
      </c>
      <c r="C1841" s="24">
        <v>0</v>
      </c>
      <c r="D1841" s="162">
        <v>0</v>
      </c>
      <c r="E1841" s="27">
        <v>0</v>
      </c>
      <c r="F1841" s="27">
        <v>0</v>
      </c>
    </row>
    <row r="1842" spans="1:8">
      <c r="A1842" s="100" t="s">
        <v>1573</v>
      </c>
      <c r="B1842" s="30" t="s">
        <v>134</v>
      </c>
      <c r="C1842" s="24">
        <v>60077.375015613383</v>
      </c>
      <c r="D1842" s="162">
        <v>62389.806962021794</v>
      </c>
      <c r="E1842" s="27">
        <v>64261.501170882446</v>
      </c>
      <c r="F1842" s="27">
        <v>66189.346206008922</v>
      </c>
    </row>
    <row r="1843" spans="1:8">
      <c r="A1843" s="100" t="s">
        <v>1574</v>
      </c>
      <c r="B1843" s="30" t="s">
        <v>136</v>
      </c>
      <c r="C1843" s="24">
        <v>20025.791671971099</v>
      </c>
      <c r="D1843" s="162">
        <v>20796.602320673926</v>
      </c>
      <c r="E1843" s="27">
        <v>21420.500390294146</v>
      </c>
      <c r="F1843" s="27">
        <v>22063.115402002972</v>
      </c>
    </row>
    <row r="1844" spans="1:8">
      <c r="A1844" s="100" t="s">
        <v>1575</v>
      </c>
      <c r="B1844" s="30" t="s">
        <v>138</v>
      </c>
      <c r="C1844" s="24">
        <v>20025.791671971099</v>
      </c>
      <c r="D1844" s="162">
        <v>20796.602320673926</v>
      </c>
      <c r="E1844" s="27">
        <v>21420.500390294146</v>
      </c>
      <c r="F1844" s="27">
        <v>22063.115402002972</v>
      </c>
    </row>
    <row r="1845" spans="1:8">
      <c r="A1845" s="100" t="s">
        <v>1576</v>
      </c>
      <c r="B1845" s="30" t="s">
        <v>100</v>
      </c>
      <c r="C1845" s="24">
        <v>82773.272243733998</v>
      </c>
      <c r="D1845" s="162">
        <v>85959.289592118919</v>
      </c>
      <c r="E1845" s="27">
        <v>88538.068279882486</v>
      </c>
      <c r="F1845" s="27">
        <v>91194.210328278961</v>
      </c>
    </row>
    <row r="1846" spans="1:8">
      <c r="A1846" s="100" t="s">
        <v>1577</v>
      </c>
      <c r="B1846" s="30" t="s">
        <v>102</v>
      </c>
      <c r="C1846" s="24">
        <v>33376.319453119599</v>
      </c>
      <c r="D1846" s="162">
        <v>34661.003867789885</v>
      </c>
      <c r="E1846" s="27">
        <v>35700.833983823584</v>
      </c>
      <c r="F1846" s="27">
        <v>36771.859003338293</v>
      </c>
    </row>
    <row r="1847" spans="1:8">
      <c r="A1847" s="100" t="s">
        <v>1578</v>
      </c>
      <c r="B1847" s="30" t="s">
        <v>142</v>
      </c>
      <c r="C1847" s="24">
        <v>13350.527781247418</v>
      </c>
      <c r="D1847" s="162">
        <v>13864.401547115953</v>
      </c>
      <c r="E1847" s="27">
        <v>14280.333593529433</v>
      </c>
      <c r="F1847" s="27">
        <v>14708.743601335316</v>
      </c>
    </row>
    <row r="1848" spans="1:8">
      <c r="A1848" s="100" t="s">
        <v>1579</v>
      </c>
      <c r="B1848" s="30" t="s">
        <v>104</v>
      </c>
      <c r="C1848" s="24">
        <v>230296.604226519</v>
      </c>
      <c r="D1848" s="162">
        <v>239160.92668775021</v>
      </c>
      <c r="E1848" s="27">
        <v>246335.75448838272</v>
      </c>
      <c r="F1848" s="27">
        <v>253725.82712303422</v>
      </c>
    </row>
    <row r="1849" spans="1:8">
      <c r="A1849" s="100" t="s">
        <v>1580</v>
      </c>
      <c r="B1849" s="30" t="s">
        <v>106</v>
      </c>
      <c r="C1849" s="24">
        <v>867784.30578108225</v>
      </c>
      <c r="D1849" s="162">
        <v>901186.10056253709</v>
      </c>
      <c r="E1849" s="27">
        <v>928221.68357941322</v>
      </c>
      <c r="F1849" s="27">
        <v>956068.33408679569</v>
      </c>
    </row>
    <row r="1850" spans="1:8">
      <c r="A1850" s="100" t="s">
        <v>1581</v>
      </c>
      <c r="B1850" s="30" t="s">
        <v>403</v>
      </c>
      <c r="C1850" s="24">
        <v>133505.2778124742</v>
      </c>
      <c r="D1850" s="162">
        <v>138644.01547115954</v>
      </c>
      <c r="E1850" s="27">
        <v>142803.33593529434</v>
      </c>
      <c r="F1850" s="27">
        <v>147087.43601335317</v>
      </c>
    </row>
    <row r="1851" spans="1:8">
      <c r="A1851" s="100" t="s">
        <v>1582</v>
      </c>
      <c r="B1851" s="30" t="s">
        <v>194</v>
      </c>
      <c r="C1851" s="24">
        <v>60077.375015613383</v>
      </c>
      <c r="D1851" s="162">
        <v>62389.806962021794</v>
      </c>
      <c r="E1851" s="27">
        <v>64261.501170882446</v>
      </c>
      <c r="F1851" s="27">
        <v>66189.346206008922</v>
      </c>
    </row>
    <row r="1852" spans="1:8">
      <c r="A1852" s="100" t="s">
        <v>1583</v>
      </c>
      <c r="B1852" s="30" t="s">
        <v>405</v>
      </c>
      <c r="C1852" s="24">
        <v>70090.270851548936</v>
      </c>
      <c r="D1852" s="162">
        <v>72788.108122358753</v>
      </c>
      <c r="E1852" s="27">
        <v>74971.751366029523</v>
      </c>
      <c r="F1852" s="27">
        <v>77220.903907010405</v>
      </c>
    </row>
    <row r="1853" spans="1:8">
      <c r="A1853" s="100" t="s">
        <v>1584</v>
      </c>
      <c r="B1853" s="30" t="s">
        <v>206</v>
      </c>
      <c r="C1853" s="24">
        <v>66752.638906237102</v>
      </c>
      <c r="D1853" s="162">
        <v>69322.007735579769</v>
      </c>
      <c r="E1853" s="27">
        <v>71401.667967647169</v>
      </c>
      <c r="F1853" s="27">
        <v>73543.718006676587</v>
      </c>
    </row>
    <row r="1854" spans="1:8">
      <c r="A1854" s="100" t="s">
        <v>1585</v>
      </c>
      <c r="B1854" s="30" t="s">
        <v>232</v>
      </c>
      <c r="C1854" s="24">
        <v>480619.00012490706</v>
      </c>
      <c r="D1854" s="162">
        <v>499118.45569617435</v>
      </c>
      <c r="E1854" s="27">
        <v>514092.00936705957</v>
      </c>
      <c r="F1854" s="27">
        <v>529514.76964807138</v>
      </c>
      <c r="G1854" s="51"/>
      <c r="H1854" s="51"/>
    </row>
    <row r="1855" spans="1:8">
      <c r="A1855" s="100" t="s">
        <v>1586</v>
      </c>
      <c r="B1855" s="30" t="s">
        <v>150</v>
      </c>
      <c r="C1855" s="24">
        <v>140190.54170309799</v>
      </c>
      <c r="D1855" s="162">
        <v>145576.21624471751</v>
      </c>
      <c r="E1855" s="27">
        <v>149943.50273205905</v>
      </c>
      <c r="F1855" s="27">
        <v>154441.80781402081</v>
      </c>
      <c r="G1855" s="51"/>
      <c r="H1855" s="51"/>
    </row>
    <row r="1856" spans="1:8">
      <c r="A1856" s="100" t="s">
        <v>1587</v>
      </c>
      <c r="B1856" s="30" t="s">
        <v>119</v>
      </c>
      <c r="C1856" s="24">
        <v>347113.72231243283</v>
      </c>
      <c r="D1856" s="162">
        <v>360474.44022501475</v>
      </c>
      <c r="E1856" s="27">
        <v>371288.67343176523</v>
      </c>
      <c r="F1856" s="27">
        <v>382427.3336347182</v>
      </c>
      <c r="G1856" s="51"/>
      <c r="H1856" s="51"/>
    </row>
    <row r="1857" spans="1:6">
      <c r="A1857" s="100" t="s">
        <v>1588</v>
      </c>
      <c r="B1857" s="30" t="s">
        <v>407</v>
      </c>
      <c r="C1857" s="24">
        <v>153531.06948434529</v>
      </c>
      <c r="D1857" s="162">
        <v>159440.61779183344</v>
      </c>
      <c r="E1857" s="27">
        <v>164223.83632558846</v>
      </c>
      <c r="F1857" s="27">
        <v>169150.55141535611</v>
      </c>
    </row>
    <row r="1858" spans="1:6">
      <c r="A1858" s="100" t="s">
        <v>1589</v>
      </c>
      <c r="B1858" s="30" t="s">
        <v>242</v>
      </c>
      <c r="C1858" s="24">
        <v>0</v>
      </c>
      <c r="D1858" s="162">
        <v>0</v>
      </c>
      <c r="E1858" s="27">
        <v>0</v>
      </c>
      <c r="F1858" s="27">
        <v>0</v>
      </c>
    </row>
    <row r="1859" spans="1:6">
      <c r="A1859" s="100" t="s">
        <v>1590</v>
      </c>
      <c r="B1859" s="30" t="s">
        <v>254</v>
      </c>
      <c r="C1859" s="24">
        <v>28703.634729681948</v>
      </c>
      <c r="D1859" s="162">
        <v>29808.463326299301</v>
      </c>
      <c r="E1859" s="27">
        <v>30702.71722608828</v>
      </c>
      <c r="F1859" s="27">
        <v>31623.798742870928</v>
      </c>
    </row>
    <row r="1860" spans="1:6" ht="31">
      <c r="A1860" s="100" t="s">
        <v>1591</v>
      </c>
      <c r="B1860" s="30" t="s">
        <v>409</v>
      </c>
      <c r="C1860" s="24">
        <v>60077.375015613383</v>
      </c>
      <c r="D1860" s="162">
        <v>62389.806962021794</v>
      </c>
      <c r="E1860" s="27">
        <v>64261.501170882446</v>
      </c>
      <c r="F1860" s="27">
        <v>66189.346206008922</v>
      </c>
    </row>
    <row r="1861" spans="1:6">
      <c r="A1861" s="100" t="s">
        <v>1592</v>
      </c>
      <c r="B1861" s="30" t="s">
        <v>257</v>
      </c>
      <c r="C1861" s="24">
        <v>53402.111124989671</v>
      </c>
      <c r="D1861" s="162">
        <v>55457.606188463811</v>
      </c>
      <c r="E1861" s="27">
        <v>57121.33437411773</v>
      </c>
      <c r="F1861" s="27">
        <v>58834.974405341265</v>
      </c>
    </row>
    <row r="1862" spans="1:6">
      <c r="A1862" s="100" t="s">
        <v>1593</v>
      </c>
      <c r="B1862" s="30" t="s">
        <v>261</v>
      </c>
      <c r="C1862" s="24">
        <v>1001289.5835935564</v>
      </c>
      <c r="D1862" s="162">
        <v>1039830.1160336966</v>
      </c>
      <c r="E1862" s="27">
        <v>4950367.539953677</v>
      </c>
      <c r="F1862" s="27">
        <v>5098878.5661522876</v>
      </c>
    </row>
    <row r="1863" spans="1:6">
      <c r="A1863" s="100" t="s">
        <v>1594</v>
      </c>
      <c r="B1863" s="30" t="s">
        <v>267</v>
      </c>
      <c r="C1863" s="24">
        <v>80103.166687484496</v>
      </c>
      <c r="D1863" s="162">
        <v>83186.409282695706</v>
      </c>
      <c r="E1863" s="27">
        <v>85682.001561176585</v>
      </c>
      <c r="F1863" s="27">
        <v>88252.461608011887</v>
      </c>
    </row>
    <row r="1864" spans="1:6">
      <c r="A1864" s="100" t="s">
        <v>1595</v>
      </c>
      <c r="B1864" s="30" t="s">
        <v>278</v>
      </c>
      <c r="C1864" s="24">
        <v>66752.638906237102</v>
      </c>
      <c r="D1864" s="162">
        <v>69322.007735579769</v>
      </c>
      <c r="E1864" s="27">
        <v>71401.667967647169</v>
      </c>
      <c r="F1864" s="27">
        <v>73543.718006676587</v>
      </c>
    </row>
    <row r="1865" spans="1:6">
      <c r="A1865" s="100" t="s">
        <v>1596</v>
      </c>
      <c r="B1865" s="30" t="s">
        <v>459</v>
      </c>
      <c r="C1865" s="24">
        <v>0</v>
      </c>
      <c r="D1865" s="162">
        <v>0</v>
      </c>
      <c r="E1865" s="27">
        <v>0</v>
      </c>
      <c r="F1865" s="27">
        <v>0</v>
      </c>
    </row>
    <row r="1866" spans="1:6">
      <c r="A1866" s="100" t="s">
        <v>1597</v>
      </c>
      <c r="B1866" s="30" t="s">
        <v>294</v>
      </c>
      <c r="C1866" s="24">
        <v>300386.87507806689</v>
      </c>
      <c r="D1866" s="162">
        <v>311949.03481010895</v>
      </c>
      <c r="E1866" s="27">
        <v>321307.50585441221</v>
      </c>
      <c r="F1866" s="27">
        <v>330946.73103004461</v>
      </c>
    </row>
    <row r="1867" spans="1:6">
      <c r="A1867" s="100" t="s">
        <v>1598</v>
      </c>
      <c r="B1867" s="30" t="s">
        <v>296</v>
      </c>
      <c r="C1867" s="24">
        <v>166881.59726559272</v>
      </c>
      <c r="D1867" s="162">
        <v>173305.01933894944</v>
      </c>
      <c r="E1867" s="27">
        <v>178504.16991911794</v>
      </c>
      <c r="F1867" s="27">
        <v>183859.29501669147</v>
      </c>
    </row>
    <row r="1868" spans="1:6">
      <c r="A1868" s="101" t="s">
        <v>128</v>
      </c>
      <c r="B1868" s="31"/>
      <c r="C1868" s="33">
        <f t="shared" ref="C1868:F1868" si="97">SUM(C1840:C1867)</f>
        <v>4537186.8664571373</v>
      </c>
      <c r="D1868" s="163">
        <f t="shared" si="97"/>
        <v>4711816.8657873571</v>
      </c>
      <c r="E1868" s="32">
        <f t="shared" si="97"/>
        <v>8732513.8921999484</v>
      </c>
      <c r="F1868" s="32">
        <f t="shared" si="97"/>
        <v>8994489.3089659456</v>
      </c>
    </row>
    <row r="1869" spans="1:6">
      <c r="A1869" s="101" t="s">
        <v>309</v>
      </c>
      <c r="B1869" s="31"/>
      <c r="C1869" s="33">
        <f t="shared" ref="C1869:F1869" si="98">SUM(C1868)</f>
        <v>4537186.8664571373</v>
      </c>
      <c r="D1869" s="163">
        <f t="shared" si="98"/>
        <v>4711816.8657873571</v>
      </c>
      <c r="E1869" s="32">
        <f t="shared" si="98"/>
        <v>8732513.8921999484</v>
      </c>
      <c r="F1869" s="32">
        <f t="shared" si="98"/>
        <v>8994489.3089659456</v>
      </c>
    </row>
    <row r="1870" spans="1:6">
      <c r="A1870" s="126" t="s">
        <v>310</v>
      </c>
      <c r="B1870" s="127"/>
      <c r="C1870" s="33">
        <f t="shared" ref="C1870:F1870" si="99">C1869</f>
        <v>4537186.8664571373</v>
      </c>
      <c r="D1870" s="163">
        <f t="shared" si="99"/>
        <v>4711816.8657873571</v>
      </c>
      <c r="E1870" s="128">
        <f t="shared" si="99"/>
        <v>8732513.8921999484</v>
      </c>
      <c r="F1870" s="128">
        <f t="shared" si="99"/>
        <v>8994489.3089659456</v>
      </c>
    </row>
    <row r="1871" spans="1:6">
      <c r="A1871" s="108" t="s">
        <v>1599</v>
      </c>
      <c r="B1871" s="115"/>
      <c r="C1871" s="33">
        <f>C1868+C1837+C1795</f>
        <v>125295042.09742862</v>
      </c>
      <c r="D1871" s="163">
        <f>D1868+D1837+D1795</f>
        <v>109670000</v>
      </c>
      <c r="E1871" s="88">
        <f>E1868+E1837+E1795</f>
        <v>119389999.99999997</v>
      </c>
      <c r="F1871" s="88">
        <f>F1868+F1837+F1795</f>
        <v>126010000.00000003</v>
      </c>
    </row>
    <row r="1872" spans="1:6">
      <c r="A1872" s="130" t="s">
        <v>1600</v>
      </c>
      <c r="B1872" s="131"/>
      <c r="C1872" s="33">
        <f>C1871+C1752+C1602+C1554+C1428+C1335+C1157+C1113+C1067+C913+C778+C426+C377</f>
        <v>7913989299.2955923</v>
      </c>
      <c r="D1872" s="163">
        <f>D1871+D1752+D1602+D1554+D1428+D1335+D1157+D1113+D1067+D913+D778+D426+D377</f>
        <v>7636220000.000001</v>
      </c>
      <c r="E1872" s="131">
        <f>E1871+E1752+E1602+E1554+E1428+E1335+E1157+E1113+E1067+E913+E778+E426+E377</f>
        <v>7921110000.000001</v>
      </c>
      <c r="F1872" s="131">
        <f>F1871+F1752+F1602+F1554+F1428+F1335+F1157+F1113+F1067+F913+F778+F426+F377</f>
        <v>8197950000</v>
      </c>
    </row>
    <row r="1873" spans="1:6">
      <c r="A1873" s="100" t="s">
        <v>420</v>
      </c>
      <c r="B1873" s="31" t="s">
        <v>421</v>
      </c>
      <c r="C1873" s="24"/>
      <c r="D1873" s="162"/>
      <c r="E1873" s="23"/>
      <c r="F1873" s="23"/>
    </row>
    <row r="1874" spans="1:6">
      <c r="A1874" s="101">
        <v>1</v>
      </c>
      <c r="B1874" s="31" t="s">
        <v>90</v>
      </c>
      <c r="C1874" s="24"/>
      <c r="D1874" s="162"/>
      <c r="E1874" s="23"/>
      <c r="F1874" s="23"/>
    </row>
    <row r="1875" spans="1:6">
      <c r="A1875" s="101">
        <v>1</v>
      </c>
      <c r="B1875" s="31" t="s">
        <v>90</v>
      </c>
      <c r="C1875" s="24"/>
      <c r="D1875" s="162"/>
      <c r="E1875" s="23"/>
      <c r="F1875" s="23"/>
    </row>
    <row r="1876" spans="1:6">
      <c r="A1876" s="100" t="s">
        <v>1602</v>
      </c>
      <c r="B1876" s="30" t="s">
        <v>1603</v>
      </c>
      <c r="C1876" s="24">
        <v>35000000</v>
      </c>
      <c r="D1876" s="162">
        <v>48080000</v>
      </c>
      <c r="E1876" s="23">
        <v>52360000</v>
      </c>
      <c r="F1876" s="23">
        <v>52430800</v>
      </c>
    </row>
    <row r="1877" spans="1:6">
      <c r="A1877" s="100" t="s">
        <v>1604</v>
      </c>
      <c r="B1877" s="30" t="s">
        <v>290</v>
      </c>
      <c r="C1877" s="24">
        <v>50000000</v>
      </c>
      <c r="D1877" s="162">
        <v>20000000</v>
      </c>
      <c r="E1877" s="23">
        <v>20600000</v>
      </c>
      <c r="F1877" s="23">
        <v>20618000</v>
      </c>
    </row>
    <row r="1878" spans="1:6">
      <c r="A1878" s="100" t="s">
        <v>1605</v>
      </c>
      <c r="B1878" s="30" t="s">
        <v>1606</v>
      </c>
      <c r="C1878" s="24">
        <v>15000000</v>
      </c>
      <c r="D1878" s="162">
        <v>10000000</v>
      </c>
      <c r="E1878" s="23">
        <v>10300000</v>
      </c>
      <c r="F1878" s="23">
        <v>10309000</v>
      </c>
    </row>
    <row r="1879" spans="1:6">
      <c r="A1879" s="100" t="s">
        <v>1607</v>
      </c>
      <c r="B1879" s="30" t="s">
        <v>1608</v>
      </c>
      <c r="C1879" s="24">
        <v>60242703.030001998</v>
      </c>
      <c r="D1879" s="162">
        <v>60000000</v>
      </c>
      <c r="E1879" s="23">
        <v>61800000</v>
      </c>
      <c r="F1879" s="23">
        <v>62082200</v>
      </c>
    </row>
    <row r="1880" spans="1:6">
      <c r="A1880" s="101" t="s">
        <v>128</v>
      </c>
      <c r="B1880" s="31"/>
      <c r="C1880" s="33">
        <f t="shared" ref="C1880:F1880" si="100">SUM(C1876:C1879)</f>
        <v>160242703.030002</v>
      </c>
      <c r="D1880" s="163">
        <f t="shared" si="100"/>
        <v>138080000</v>
      </c>
      <c r="E1880" s="32">
        <f t="shared" si="100"/>
        <v>145060000</v>
      </c>
      <c r="F1880" s="32">
        <f t="shared" si="100"/>
        <v>145440000</v>
      </c>
    </row>
    <row r="1881" spans="1:6">
      <c r="A1881" s="101" t="s">
        <v>129</v>
      </c>
      <c r="B1881" s="31"/>
      <c r="C1881" s="33">
        <f t="shared" ref="C1881:D1883" si="101">C1880</f>
        <v>160242703.030002</v>
      </c>
      <c r="D1881" s="163">
        <f t="shared" si="101"/>
        <v>138080000</v>
      </c>
      <c r="E1881" s="32">
        <f t="shared" ref="E1881:F1883" si="102">E1880</f>
        <v>145060000</v>
      </c>
      <c r="F1881" s="32">
        <f t="shared" si="102"/>
        <v>145440000</v>
      </c>
    </row>
    <row r="1882" spans="1:6">
      <c r="A1882" s="112" t="s">
        <v>130</v>
      </c>
      <c r="B1882" s="113"/>
      <c r="C1882" s="33">
        <f t="shared" si="101"/>
        <v>160242703.030002</v>
      </c>
      <c r="D1882" s="163">
        <f t="shared" si="101"/>
        <v>138080000</v>
      </c>
      <c r="E1882" s="86">
        <f t="shared" si="102"/>
        <v>145060000</v>
      </c>
      <c r="F1882" s="86">
        <f t="shared" si="102"/>
        <v>145440000</v>
      </c>
    </row>
    <row r="1883" spans="1:6">
      <c r="A1883" s="114" t="s">
        <v>1609</v>
      </c>
      <c r="B1883" s="118"/>
      <c r="C1883" s="33">
        <f t="shared" si="101"/>
        <v>160242703.030002</v>
      </c>
      <c r="D1883" s="163">
        <f t="shared" si="101"/>
        <v>138080000</v>
      </c>
      <c r="E1883" s="99">
        <f t="shared" si="102"/>
        <v>145060000</v>
      </c>
      <c r="F1883" s="99">
        <f t="shared" si="102"/>
        <v>145440000</v>
      </c>
    </row>
    <row r="1884" spans="1:6" s="66" customFormat="1" ht="31">
      <c r="A1884" s="116" t="s">
        <v>1610</v>
      </c>
      <c r="B1884" s="120"/>
      <c r="C1884" s="27">
        <v>100242703.030002</v>
      </c>
      <c r="D1884" s="162"/>
      <c r="E1884" s="146">
        <v>100242703.030002</v>
      </c>
      <c r="F1884" s="146">
        <v>100242703.030002</v>
      </c>
    </row>
    <row r="1885" spans="1:6" s="66" customFormat="1">
      <c r="A1885" s="116" t="s">
        <v>1601</v>
      </c>
      <c r="B1885" s="120"/>
      <c r="C1885" s="27">
        <f>C1883-C1884</f>
        <v>60000000</v>
      </c>
      <c r="D1885" s="162"/>
      <c r="E1885" s="146">
        <v>44817296.969998002</v>
      </c>
      <c r="F1885" s="146">
        <v>45197296.969998002</v>
      </c>
    </row>
    <row r="1886" spans="1:6">
      <c r="A1886" s="100" t="s">
        <v>420</v>
      </c>
      <c r="B1886" s="31" t="s">
        <v>421</v>
      </c>
      <c r="C1886" s="24"/>
      <c r="D1886" s="169"/>
      <c r="E1886" s="150"/>
      <c r="F1886" s="150"/>
    </row>
    <row r="1887" spans="1:6">
      <c r="A1887" s="101">
        <v>1</v>
      </c>
      <c r="B1887" s="31" t="s">
        <v>422</v>
      </c>
      <c r="C1887" s="24"/>
      <c r="D1887" s="162"/>
      <c r="E1887" s="23"/>
      <c r="F1887" s="23"/>
    </row>
    <row r="1888" spans="1:6">
      <c r="A1888" s="101">
        <v>1</v>
      </c>
      <c r="B1888" s="31" t="s">
        <v>423</v>
      </c>
      <c r="C1888" s="24"/>
      <c r="D1888" s="162"/>
      <c r="E1888" s="23"/>
      <c r="F1888" s="23"/>
    </row>
    <row r="1889" spans="1:18">
      <c r="A1889" s="100" t="s">
        <v>1611</v>
      </c>
      <c r="B1889" s="120" t="s">
        <v>457</v>
      </c>
      <c r="C1889" s="24">
        <v>386973017.63541102</v>
      </c>
      <c r="D1889" s="162">
        <v>384439514.06100243</v>
      </c>
      <c r="E1889" s="23">
        <v>373531851.78693599</v>
      </c>
      <c r="F1889" s="23">
        <v>376810307.3405441</v>
      </c>
    </row>
    <row r="1890" spans="1:18">
      <c r="A1890" s="100" t="s">
        <v>1612</v>
      </c>
      <c r="B1890" s="30" t="s">
        <v>1818</v>
      </c>
      <c r="C1890" s="24">
        <v>10082868.220000001</v>
      </c>
      <c r="D1890" s="162">
        <v>25686182.948800001</v>
      </c>
      <c r="E1890" s="23">
        <v>25856768.437263999</v>
      </c>
      <c r="F1890" s="23">
        <v>26032471.4903819</v>
      </c>
    </row>
    <row r="1891" spans="1:18" ht="31">
      <c r="A1891" s="100" t="s">
        <v>1788</v>
      </c>
      <c r="B1891" s="30" t="s">
        <v>1786</v>
      </c>
      <c r="C1891" s="24">
        <v>11000000</v>
      </c>
      <c r="D1891" s="162">
        <v>10143863.859999999</v>
      </c>
      <c r="E1891" s="23">
        <v>10348179.775799999</v>
      </c>
      <c r="F1891" s="23">
        <v>10658625.169073999</v>
      </c>
      <c r="R1891" s="83"/>
    </row>
    <row r="1892" spans="1:18" ht="31">
      <c r="A1892" s="100" t="s">
        <v>1613</v>
      </c>
      <c r="B1892" s="29" t="s">
        <v>1712</v>
      </c>
      <c r="C1892" s="24">
        <v>22253715</v>
      </c>
      <c r="D1892" s="162">
        <v>11440000</v>
      </c>
      <c r="E1892" s="23">
        <v>11483200</v>
      </c>
      <c r="F1892" s="23">
        <v>11827696</v>
      </c>
    </row>
    <row r="1893" spans="1:18">
      <c r="A1893" s="100" t="s">
        <v>1630</v>
      </c>
      <c r="B1893" s="29" t="s">
        <v>1787</v>
      </c>
      <c r="C1893" s="24">
        <v>15000000</v>
      </c>
      <c r="D1893" s="162">
        <v>5000000</v>
      </c>
      <c r="E1893" s="23">
        <v>5030000</v>
      </c>
      <c r="F1893" s="23">
        <v>5180900</v>
      </c>
    </row>
    <row r="1894" spans="1:18">
      <c r="A1894" s="101" t="s">
        <v>128</v>
      </c>
      <c r="B1894" s="31"/>
      <c r="C1894" s="33">
        <f>SUM(C1889:C1893)</f>
        <v>445309600.85541105</v>
      </c>
      <c r="D1894" s="163">
        <f>SUM(D1889:D1893)</f>
        <v>436709560.86980247</v>
      </c>
      <c r="E1894" s="32">
        <f>SUM(E1889:E1893)</f>
        <v>426250000</v>
      </c>
      <c r="F1894" s="32">
        <f>SUM(F1889:F1893)</f>
        <v>430510000</v>
      </c>
    </row>
    <row r="1895" spans="1:18">
      <c r="A1895" s="101" t="s">
        <v>129</v>
      </c>
      <c r="B1895" s="31"/>
      <c r="C1895" s="33">
        <f t="shared" ref="C1895:D1897" si="103">C1894</f>
        <v>445309600.85541105</v>
      </c>
      <c r="D1895" s="163">
        <f t="shared" si="103"/>
        <v>436709560.86980247</v>
      </c>
      <c r="E1895" s="32">
        <f t="shared" ref="E1895:F1897" si="104">E1894</f>
        <v>426250000</v>
      </c>
      <c r="F1895" s="32">
        <f t="shared" si="104"/>
        <v>430510000</v>
      </c>
    </row>
    <row r="1896" spans="1:18">
      <c r="A1896" s="112" t="s">
        <v>130</v>
      </c>
      <c r="B1896" s="113"/>
      <c r="C1896" s="33">
        <f t="shared" si="103"/>
        <v>445309600.85541105</v>
      </c>
      <c r="D1896" s="163">
        <f t="shared" si="103"/>
        <v>436709560.86980247</v>
      </c>
      <c r="E1896" s="86">
        <f t="shared" si="104"/>
        <v>426250000</v>
      </c>
      <c r="F1896" s="86">
        <f t="shared" si="104"/>
        <v>430510000</v>
      </c>
    </row>
    <row r="1897" spans="1:18">
      <c r="A1897" s="110" t="s">
        <v>1614</v>
      </c>
      <c r="B1897" s="111"/>
      <c r="C1897" s="33">
        <f t="shared" si="103"/>
        <v>445309600.85541105</v>
      </c>
      <c r="D1897" s="163">
        <f t="shared" si="103"/>
        <v>436709560.86980247</v>
      </c>
      <c r="E1897" s="99">
        <f t="shared" si="104"/>
        <v>426250000</v>
      </c>
      <c r="F1897" s="99">
        <f t="shared" si="104"/>
        <v>430510000</v>
      </c>
    </row>
    <row r="1898" spans="1:18">
      <c r="A1898" s="72"/>
      <c r="B1898" s="23"/>
      <c r="C1898" s="24"/>
      <c r="D1898" s="162"/>
      <c r="E1898" s="23"/>
      <c r="F1898" s="23"/>
    </row>
    <row r="1899" spans="1:18" ht="31">
      <c r="A1899" s="101" t="s">
        <v>1615</v>
      </c>
      <c r="B1899" s="30"/>
      <c r="C1899" s="24"/>
      <c r="D1899" s="162"/>
      <c r="E1899" s="23"/>
      <c r="F1899" s="23"/>
    </row>
    <row r="1900" spans="1:18">
      <c r="A1900" s="101" t="s">
        <v>1601</v>
      </c>
      <c r="B1900" s="30"/>
      <c r="C1900" s="24"/>
      <c r="D1900" s="162"/>
      <c r="E1900" s="23"/>
      <c r="F1900" s="23"/>
    </row>
    <row r="1901" spans="1:18">
      <c r="A1901" s="100" t="s">
        <v>420</v>
      </c>
      <c r="B1901" s="30" t="s">
        <v>421</v>
      </c>
      <c r="C1901" s="24"/>
      <c r="D1901" s="162"/>
      <c r="E1901" s="23"/>
      <c r="F1901" s="23"/>
    </row>
    <row r="1902" spans="1:18">
      <c r="A1902" s="101">
        <v>1</v>
      </c>
      <c r="B1902" s="31" t="s">
        <v>734</v>
      </c>
      <c r="C1902" s="24"/>
      <c r="D1902" s="162"/>
      <c r="E1902" s="23"/>
      <c r="F1902" s="23"/>
    </row>
    <row r="1903" spans="1:18">
      <c r="A1903" s="101">
        <v>1</v>
      </c>
      <c r="B1903" s="31" t="s">
        <v>734</v>
      </c>
      <c r="C1903" s="24"/>
      <c r="D1903" s="162"/>
      <c r="E1903" s="23"/>
      <c r="F1903" s="23"/>
    </row>
    <row r="1904" spans="1:18">
      <c r="A1904" s="100" t="s">
        <v>843</v>
      </c>
      <c r="B1904" s="30" t="s">
        <v>1792</v>
      </c>
      <c r="C1904" s="24">
        <v>160410000</v>
      </c>
      <c r="D1904" s="162">
        <v>120826400</v>
      </c>
      <c r="E1904" s="27">
        <v>124451192</v>
      </c>
      <c r="F1904" s="27">
        <v>128184727.76000001</v>
      </c>
    </row>
    <row r="1905" spans="1:6">
      <c r="A1905" s="100" t="s">
        <v>1616</v>
      </c>
      <c r="B1905" s="30" t="s">
        <v>1617</v>
      </c>
      <c r="C1905" s="24">
        <v>228195188</v>
      </c>
      <c r="D1905" s="162">
        <v>212248477</v>
      </c>
      <c r="E1905" s="27">
        <v>218615931.31</v>
      </c>
      <c r="F1905" s="27">
        <v>222137009.2493</v>
      </c>
    </row>
    <row r="1906" spans="1:6">
      <c r="A1906" s="100" t="s">
        <v>1618</v>
      </c>
      <c r="B1906" s="30" t="s">
        <v>1791</v>
      </c>
      <c r="C1906" s="24">
        <v>200932685</v>
      </c>
      <c r="D1906" s="162">
        <v>108969992.40000001</v>
      </c>
      <c r="E1906" s="27">
        <v>112239092.17200001</v>
      </c>
      <c r="F1906" s="27">
        <v>115606264.93716002</v>
      </c>
    </row>
    <row r="1907" spans="1:6">
      <c r="A1907" s="100" t="s">
        <v>1620</v>
      </c>
      <c r="B1907" s="30" t="s">
        <v>1621</v>
      </c>
      <c r="C1907" s="24">
        <v>209462127</v>
      </c>
      <c r="D1907" s="162">
        <v>252325130.59999996</v>
      </c>
      <c r="E1907" s="27">
        <v>321681784.51800001</v>
      </c>
      <c r="F1907" s="27">
        <v>321832238.05353999</v>
      </c>
    </row>
    <row r="1908" spans="1:6">
      <c r="A1908" s="100" t="s">
        <v>1622</v>
      </c>
      <c r="B1908" s="30" t="s">
        <v>1623</v>
      </c>
      <c r="C1908" s="24">
        <v>35000000</v>
      </c>
      <c r="D1908" s="162">
        <v>20000000</v>
      </c>
      <c r="E1908" s="27">
        <v>20600000</v>
      </c>
      <c r="F1908" s="27">
        <v>21218000</v>
      </c>
    </row>
    <row r="1909" spans="1:6">
      <c r="A1909" s="100" t="s">
        <v>1789</v>
      </c>
      <c r="B1909" s="30" t="s">
        <v>1790</v>
      </c>
      <c r="C1909" s="24">
        <v>50000000</v>
      </c>
      <c r="D1909" s="162">
        <v>36400000</v>
      </c>
      <c r="E1909" s="27">
        <v>37492000</v>
      </c>
      <c r="F1909" s="27">
        <v>38616760</v>
      </c>
    </row>
    <row r="1910" spans="1:6">
      <c r="A1910" s="100" t="s">
        <v>1624</v>
      </c>
      <c r="B1910" s="30" t="s">
        <v>1625</v>
      </c>
      <c r="C1910" s="24">
        <v>10000000</v>
      </c>
      <c r="D1910" s="162">
        <v>0</v>
      </c>
      <c r="E1910" s="27">
        <v>0</v>
      </c>
      <c r="F1910" s="27">
        <v>0</v>
      </c>
    </row>
    <row r="1911" spans="1:6">
      <c r="A1911" s="100" t="s">
        <v>1626</v>
      </c>
      <c r="B1911" s="30" t="s">
        <v>1627</v>
      </c>
      <c r="C1911" s="24">
        <v>90000000</v>
      </c>
      <c r="D1911" s="162">
        <v>50000000</v>
      </c>
      <c r="E1911" s="27">
        <v>51500000</v>
      </c>
      <c r="F1911" s="27">
        <v>53045000</v>
      </c>
    </row>
    <row r="1912" spans="1:6">
      <c r="A1912" s="101" t="s">
        <v>128</v>
      </c>
      <c r="B1912" s="31"/>
      <c r="C1912" s="33">
        <f>SUM(C1904:C1911)</f>
        <v>984000000</v>
      </c>
      <c r="D1912" s="163">
        <f>SUM(D1904:D1911)</f>
        <v>800770000</v>
      </c>
      <c r="E1912" s="32">
        <f>SUM(E1904:E1911)</f>
        <v>886580000</v>
      </c>
      <c r="F1912" s="32">
        <f>SUM(F1904:F1911)</f>
        <v>900640000</v>
      </c>
    </row>
    <row r="1913" spans="1:6">
      <c r="A1913" s="101" t="s">
        <v>129</v>
      </c>
      <c r="B1913" s="31"/>
      <c r="C1913" s="33">
        <f t="shared" ref="C1913:D1915" si="105">C1912</f>
        <v>984000000</v>
      </c>
      <c r="D1913" s="163">
        <f t="shared" si="105"/>
        <v>800770000</v>
      </c>
      <c r="E1913" s="32">
        <f t="shared" ref="E1913:F1915" si="106">E1912</f>
        <v>886580000</v>
      </c>
      <c r="F1913" s="32">
        <f t="shared" si="106"/>
        <v>900640000</v>
      </c>
    </row>
    <row r="1914" spans="1:6">
      <c r="A1914" s="105" t="s">
        <v>130</v>
      </c>
      <c r="B1914" s="122"/>
      <c r="C1914" s="106">
        <f t="shared" si="105"/>
        <v>984000000</v>
      </c>
      <c r="D1914" s="170">
        <f t="shared" si="105"/>
        <v>800770000</v>
      </c>
      <c r="E1914" s="122">
        <f t="shared" si="106"/>
        <v>886580000</v>
      </c>
      <c r="F1914" s="122">
        <f t="shared" si="106"/>
        <v>900640000</v>
      </c>
    </row>
    <row r="1915" spans="1:6">
      <c r="A1915" s="114" t="s">
        <v>1628</v>
      </c>
      <c r="B1915" s="118"/>
      <c r="C1915" s="106">
        <f t="shared" si="105"/>
        <v>984000000</v>
      </c>
      <c r="D1915" s="170">
        <f t="shared" si="105"/>
        <v>800770000</v>
      </c>
      <c r="E1915" s="118">
        <f t="shared" si="106"/>
        <v>886580000</v>
      </c>
      <c r="F1915" s="118">
        <f t="shared" si="106"/>
        <v>900640000</v>
      </c>
    </row>
    <row r="1916" spans="1:6">
      <c r="A1916" s="72"/>
      <c r="B1916" s="23"/>
      <c r="C1916" s="24"/>
      <c r="D1916" s="162"/>
      <c r="E1916" s="23"/>
      <c r="F1916" s="23"/>
    </row>
    <row r="1917" spans="1:6">
      <c r="A1917" s="101" t="s">
        <v>1601</v>
      </c>
      <c r="B1917" s="31"/>
      <c r="C1917" s="24"/>
      <c r="D1917" s="162"/>
      <c r="E1917" s="23"/>
      <c r="F1917" s="23"/>
    </row>
    <row r="1918" spans="1:6">
      <c r="A1918" s="101" t="s">
        <v>420</v>
      </c>
      <c r="B1918" s="31" t="s">
        <v>421</v>
      </c>
      <c r="C1918" s="24"/>
      <c r="D1918" s="162"/>
      <c r="E1918" s="23"/>
      <c r="F1918" s="23"/>
    </row>
    <row r="1919" spans="1:6">
      <c r="A1919" s="101">
        <v>1</v>
      </c>
      <c r="B1919" s="31" t="s">
        <v>850</v>
      </c>
      <c r="C1919" s="24"/>
      <c r="D1919" s="162"/>
      <c r="E1919" s="23"/>
      <c r="F1919" s="23"/>
    </row>
    <row r="1920" spans="1:6">
      <c r="A1920" s="101">
        <v>1</v>
      </c>
      <c r="B1920" s="31" t="s">
        <v>851</v>
      </c>
      <c r="C1920" s="24"/>
      <c r="D1920" s="162"/>
      <c r="E1920" s="23"/>
      <c r="F1920" s="23"/>
    </row>
    <row r="1921" spans="1:6">
      <c r="A1921" s="100" t="s">
        <v>1629</v>
      </c>
      <c r="B1921" s="30" t="s">
        <v>1749</v>
      </c>
      <c r="C1921" s="24">
        <f>400000000-200000000</f>
        <v>200000000</v>
      </c>
      <c r="D1921" s="162">
        <v>150000000</v>
      </c>
      <c r="E1921" s="23">
        <v>162376200</v>
      </c>
      <c r="F1921" s="23">
        <v>167247486</v>
      </c>
    </row>
    <row r="1922" spans="1:6">
      <c r="A1922" s="100" t="s">
        <v>1630</v>
      </c>
      <c r="B1922" s="30" t="s">
        <v>1750</v>
      </c>
      <c r="C1922" s="24">
        <v>200000000</v>
      </c>
      <c r="D1922" s="162">
        <v>150000000</v>
      </c>
      <c r="E1922" s="23">
        <v>162376199.69589615</v>
      </c>
      <c r="F1922" s="23">
        <v>167247486</v>
      </c>
    </row>
    <row r="1923" spans="1:6">
      <c r="A1923" s="101" t="s">
        <v>128</v>
      </c>
      <c r="B1923" s="31"/>
      <c r="C1923" s="33">
        <f t="shared" ref="C1923:F1923" si="107">C1921+C1922</f>
        <v>400000000</v>
      </c>
      <c r="D1923" s="163">
        <f t="shared" si="107"/>
        <v>300000000</v>
      </c>
      <c r="E1923" s="32">
        <f t="shared" si="107"/>
        <v>324752399.69589615</v>
      </c>
      <c r="F1923" s="32">
        <f t="shared" si="107"/>
        <v>334494972</v>
      </c>
    </row>
    <row r="1924" spans="1:6">
      <c r="A1924" s="101" t="s">
        <v>129</v>
      </c>
      <c r="B1924" s="31"/>
      <c r="C1924" s="33">
        <f t="shared" ref="C1924:F1925" si="108">C1923</f>
        <v>400000000</v>
      </c>
      <c r="D1924" s="163">
        <f t="shared" si="108"/>
        <v>300000000</v>
      </c>
      <c r="E1924" s="32">
        <f t="shared" si="108"/>
        <v>324752399.69589615</v>
      </c>
      <c r="F1924" s="32">
        <f t="shared" si="108"/>
        <v>334494972</v>
      </c>
    </row>
    <row r="1925" spans="1:6">
      <c r="A1925" s="105" t="s">
        <v>130</v>
      </c>
      <c r="B1925" s="103"/>
      <c r="C1925" s="33">
        <f t="shared" si="108"/>
        <v>400000000</v>
      </c>
      <c r="D1925" s="163">
        <f t="shared" si="108"/>
        <v>300000000</v>
      </c>
      <c r="E1925" s="104">
        <f t="shared" si="108"/>
        <v>324752399.69589615</v>
      </c>
      <c r="F1925" s="104">
        <f t="shared" si="108"/>
        <v>334494972</v>
      </c>
    </row>
    <row r="1926" spans="1:6">
      <c r="A1926" s="101">
        <v>2</v>
      </c>
      <c r="B1926" s="31" t="s">
        <v>880</v>
      </c>
      <c r="C1926" s="24"/>
      <c r="D1926" s="162"/>
      <c r="E1926" s="23"/>
      <c r="F1926" s="23"/>
    </row>
    <row r="1927" spans="1:6">
      <c r="A1927" s="101">
        <v>1</v>
      </c>
      <c r="B1927" s="31" t="s">
        <v>881</v>
      </c>
      <c r="C1927" s="24"/>
      <c r="D1927" s="162"/>
      <c r="E1927" s="23"/>
      <c r="F1927" s="23"/>
    </row>
    <row r="1928" spans="1:6">
      <c r="A1928" s="100" t="s">
        <v>1794</v>
      </c>
      <c r="B1928" s="30" t="s">
        <v>457</v>
      </c>
      <c r="C1928" s="24">
        <v>50000000</v>
      </c>
      <c r="D1928" s="162">
        <v>30000000</v>
      </c>
      <c r="E1928" s="23">
        <v>30900000</v>
      </c>
      <c r="F1928" s="23">
        <v>31827000</v>
      </c>
    </row>
    <row r="1929" spans="1:6">
      <c r="A1929" s="100" t="s">
        <v>1795</v>
      </c>
      <c r="B1929" s="30" t="s">
        <v>1793</v>
      </c>
      <c r="C1929" s="24">
        <v>150000000</v>
      </c>
      <c r="D1929" s="162">
        <v>50000000</v>
      </c>
      <c r="E1929" s="23">
        <v>51500000</v>
      </c>
      <c r="F1929" s="23">
        <v>74889500</v>
      </c>
    </row>
    <row r="1930" spans="1:6">
      <c r="A1930" s="100" t="s">
        <v>1796</v>
      </c>
      <c r="B1930" s="30" t="s">
        <v>457</v>
      </c>
      <c r="C1930" s="24">
        <v>150000000</v>
      </c>
      <c r="D1930" s="162">
        <v>50000000</v>
      </c>
      <c r="E1930" s="23">
        <v>51500000</v>
      </c>
      <c r="F1930" s="23">
        <v>53045000</v>
      </c>
    </row>
    <row r="1931" spans="1:6">
      <c r="A1931" s="100" t="s">
        <v>1630</v>
      </c>
      <c r="B1931" s="30" t="s">
        <v>290</v>
      </c>
      <c r="C1931" s="24">
        <v>30000000</v>
      </c>
      <c r="D1931" s="162">
        <v>15000000</v>
      </c>
      <c r="E1931" s="23">
        <v>15450000</v>
      </c>
      <c r="F1931" s="23">
        <v>15913500</v>
      </c>
    </row>
    <row r="1932" spans="1:6">
      <c r="A1932" s="100" t="s">
        <v>1631</v>
      </c>
      <c r="B1932" s="30" t="s">
        <v>1619</v>
      </c>
      <c r="C1932" s="24">
        <v>21102043</v>
      </c>
      <c r="D1932" s="162">
        <v>5000000</v>
      </c>
      <c r="E1932" s="23">
        <v>5150000</v>
      </c>
      <c r="F1932" s="23">
        <v>5304500</v>
      </c>
    </row>
    <row r="1933" spans="1:6">
      <c r="A1933" s="101" t="s">
        <v>128</v>
      </c>
      <c r="B1933" s="31"/>
      <c r="C1933" s="33">
        <f t="shared" ref="C1933:F1933" si="109">SUM(C1928:C1932)</f>
        <v>401102043</v>
      </c>
      <c r="D1933" s="163">
        <f t="shared" si="109"/>
        <v>150000000</v>
      </c>
      <c r="E1933" s="32">
        <f t="shared" si="109"/>
        <v>154500000</v>
      </c>
      <c r="F1933" s="32">
        <f t="shared" si="109"/>
        <v>180979500</v>
      </c>
    </row>
    <row r="1934" spans="1:6">
      <c r="A1934" s="101" t="s">
        <v>151</v>
      </c>
      <c r="B1934" s="31"/>
      <c r="C1934" s="33">
        <f t="shared" ref="C1934:D1935" si="110">C1933</f>
        <v>401102043</v>
      </c>
      <c r="D1934" s="163">
        <f t="shared" si="110"/>
        <v>150000000</v>
      </c>
      <c r="E1934" s="32">
        <f>E1933</f>
        <v>154500000</v>
      </c>
      <c r="F1934" s="32">
        <f>F1933</f>
        <v>180979500</v>
      </c>
    </row>
    <row r="1935" spans="1:6">
      <c r="A1935" s="105" t="s">
        <v>152</v>
      </c>
      <c r="B1935" s="103"/>
      <c r="C1935" s="33">
        <f t="shared" si="110"/>
        <v>401102043</v>
      </c>
      <c r="D1935" s="163">
        <f t="shared" si="110"/>
        <v>150000000</v>
      </c>
      <c r="E1935" s="104">
        <f>E1934</f>
        <v>154500000</v>
      </c>
      <c r="F1935" s="104">
        <f>F1934</f>
        <v>180979500</v>
      </c>
    </row>
    <row r="1936" spans="1:6">
      <c r="A1936" s="101">
        <v>3</v>
      </c>
      <c r="B1936" s="31" t="s">
        <v>903</v>
      </c>
      <c r="C1936" s="24"/>
      <c r="D1936" s="162"/>
      <c r="E1936" s="23"/>
      <c r="F1936" s="23"/>
    </row>
    <row r="1937" spans="1:8">
      <c r="A1937" s="101">
        <v>1</v>
      </c>
      <c r="B1937" s="31" t="s">
        <v>904</v>
      </c>
      <c r="C1937" s="24"/>
      <c r="D1937" s="162"/>
      <c r="E1937" s="23"/>
      <c r="F1937" s="23"/>
    </row>
    <row r="1938" spans="1:8">
      <c r="A1938" s="100" t="s">
        <v>914</v>
      </c>
      <c r="B1938" s="30" t="s">
        <v>1738</v>
      </c>
      <c r="C1938" s="24">
        <v>58500000</v>
      </c>
      <c r="D1938" s="162">
        <v>50920000</v>
      </c>
      <c r="E1938" s="23">
        <v>52447600</v>
      </c>
      <c r="F1938" s="23">
        <v>75865528</v>
      </c>
    </row>
    <row r="1939" spans="1:8">
      <c r="A1939" s="101" t="s">
        <v>128</v>
      </c>
      <c r="B1939" s="31"/>
      <c r="C1939" s="33">
        <f t="shared" ref="C1939:D1941" si="111">C1938</f>
        <v>58500000</v>
      </c>
      <c r="D1939" s="163">
        <f t="shared" si="111"/>
        <v>50920000</v>
      </c>
      <c r="E1939" s="32">
        <f t="shared" ref="E1939:F1941" si="112">E1938</f>
        <v>52447600</v>
      </c>
      <c r="F1939" s="32">
        <f t="shared" si="112"/>
        <v>75865528</v>
      </c>
    </row>
    <row r="1940" spans="1:8">
      <c r="A1940" s="101" t="s">
        <v>309</v>
      </c>
      <c r="B1940" s="31"/>
      <c r="C1940" s="33">
        <f t="shared" si="111"/>
        <v>58500000</v>
      </c>
      <c r="D1940" s="163">
        <f t="shared" si="111"/>
        <v>50920000</v>
      </c>
      <c r="E1940" s="32">
        <f t="shared" si="112"/>
        <v>52447600</v>
      </c>
      <c r="F1940" s="32">
        <f t="shared" si="112"/>
        <v>75865528</v>
      </c>
    </row>
    <row r="1941" spans="1:8">
      <c r="A1941" s="105" t="s">
        <v>310</v>
      </c>
      <c r="B1941" s="103"/>
      <c r="C1941" s="33">
        <f t="shared" si="111"/>
        <v>58500000</v>
      </c>
      <c r="D1941" s="163">
        <f t="shared" si="111"/>
        <v>50920000</v>
      </c>
      <c r="E1941" s="104">
        <f t="shared" si="112"/>
        <v>52447600</v>
      </c>
      <c r="F1941" s="104">
        <f t="shared" si="112"/>
        <v>75865528</v>
      </c>
    </row>
    <row r="1942" spans="1:8">
      <c r="A1942" s="114" t="s">
        <v>1632</v>
      </c>
      <c r="B1942" s="118"/>
      <c r="C1942" s="106">
        <f t="shared" ref="C1942:F1942" si="113">C1941+C1935+C1925</f>
        <v>859602043</v>
      </c>
      <c r="D1942" s="170">
        <f t="shared" si="113"/>
        <v>500920000</v>
      </c>
      <c r="E1942" s="118">
        <f t="shared" si="113"/>
        <v>531699999.69589615</v>
      </c>
      <c r="F1942" s="118">
        <f t="shared" si="113"/>
        <v>591340000</v>
      </c>
    </row>
    <row r="1943" spans="1:8">
      <c r="A1943" s="72"/>
      <c r="B1943" s="23"/>
      <c r="C1943" s="24"/>
      <c r="D1943" s="162"/>
      <c r="E1943" s="23"/>
      <c r="F1943" s="23"/>
    </row>
    <row r="1944" spans="1:8">
      <c r="A1944" s="101" t="s">
        <v>1601</v>
      </c>
      <c r="B1944" s="65" t="s">
        <v>1633</v>
      </c>
      <c r="C1944" s="24"/>
      <c r="D1944" s="162"/>
      <c r="E1944" s="23"/>
      <c r="F1944" s="23"/>
    </row>
    <row r="1945" spans="1:8">
      <c r="A1945" s="101" t="s">
        <v>420</v>
      </c>
      <c r="B1945" s="31" t="s">
        <v>421</v>
      </c>
      <c r="C1945" s="24"/>
      <c r="D1945" s="162"/>
      <c r="E1945" s="23"/>
      <c r="F1945" s="23"/>
    </row>
    <row r="1946" spans="1:8">
      <c r="A1946" s="101">
        <v>1</v>
      </c>
      <c r="B1946" s="31" t="s">
        <v>979</v>
      </c>
      <c r="C1946" s="24"/>
      <c r="D1946" s="162"/>
      <c r="E1946" s="23"/>
      <c r="F1946" s="23"/>
    </row>
    <row r="1947" spans="1:8">
      <c r="A1947" s="101">
        <v>1</v>
      </c>
      <c r="B1947" s="31" t="s">
        <v>980</v>
      </c>
      <c r="C1947" s="24"/>
      <c r="D1947" s="162"/>
      <c r="E1947" s="23"/>
      <c r="F1947" s="23"/>
    </row>
    <row r="1948" spans="1:8">
      <c r="A1948" s="100" t="s">
        <v>1799</v>
      </c>
      <c r="B1948" s="30" t="s">
        <v>1797</v>
      </c>
      <c r="C1948" s="24">
        <v>30000000</v>
      </c>
      <c r="D1948" s="168">
        <v>9000000</v>
      </c>
      <c r="E1948" s="27">
        <v>67918000</v>
      </c>
      <c r="F1948" s="27">
        <v>67955540</v>
      </c>
    </row>
    <row r="1949" spans="1:8">
      <c r="A1949" s="100" t="s">
        <v>1634</v>
      </c>
      <c r="B1949" s="30" t="s">
        <v>1635</v>
      </c>
      <c r="C1949" s="24">
        <v>245000000</v>
      </c>
      <c r="D1949" s="162">
        <v>155400000</v>
      </c>
      <c r="E1949" s="27">
        <v>160662000</v>
      </c>
      <c r="F1949" s="27">
        <v>165220960</v>
      </c>
    </row>
    <row r="1950" spans="1:8">
      <c r="A1950" s="100" t="s">
        <v>1636</v>
      </c>
      <c r="B1950" s="30" t="s">
        <v>1798</v>
      </c>
      <c r="C1950" s="24">
        <v>12000000</v>
      </c>
      <c r="D1950" s="162">
        <v>15000000</v>
      </c>
      <c r="E1950" s="27">
        <v>15450000</v>
      </c>
      <c r="F1950" s="27">
        <v>15913500</v>
      </c>
    </row>
    <row r="1951" spans="1:8">
      <c r="A1951" s="101" t="s">
        <v>128</v>
      </c>
      <c r="B1951" s="31"/>
      <c r="C1951" s="33">
        <f t="shared" ref="C1951:F1951" si="114">SUM(C1948:C1950)</f>
        <v>287000000</v>
      </c>
      <c r="D1951" s="163">
        <f t="shared" si="114"/>
        <v>179400000</v>
      </c>
      <c r="E1951" s="32">
        <f t="shared" si="114"/>
        <v>244030000</v>
      </c>
      <c r="F1951" s="32">
        <f t="shared" si="114"/>
        <v>249090000</v>
      </c>
      <c r="G1951" s="51"/>
      <c r="H1951" s="51"/>
    </row>
    <row r="1952" spans="1:8">
      <c r="A1952" s="101" t="s">
        <v>129</v>
      </c>
      <c r="B1952" s="31"/>
      <c r="C1952" s="33">
        <f t="shared" ref="C1952:D1954" si="115">C1951</f>
        <v>287000000</v>
      </c>
      <c r="D1952" s="163">
        <f t="shared" si="115"/>
        <v>179400000</v>
      </c>
      <c r="E1952" s="32">
        <f t="shared" ref="E1952:F1954" si="116">E1951</f>
        <v>244030000</v>
      </c>
      <c r="F1952" s="32">
        <f t="shared" si="116"/>
        <v>249090000</v>
      </c>
    </row>
    <row r="1953" spans="1:6">
      <c r="A1953" s="105" t="s">
        <v>130</v>
      </c>
      <c r="B1953" s="103"/>
      <c r="C1953" s="33">
        <f t="shared" si="115"/>
        <v>287000000</v>
      </c>
      <c r="D1953" s="163">
        <f t="shared" si="115"/>
        <v>179400000</v>
      </c>
      <c r="E1953" s="104">
        <f t="shared" si="116"/>
        <v>244030000</v>
      </c>
      <c r="F1953" s="104">
        <f t="shared" si="116"/>
        <v>249090000</v>
      </c>
    </row>
    <row r="1954" spans="1:6">
      <c r="A1954" s="114" t="s">
        <v>1637</v>
      </c>
      <c r="B1954" s="111"/>
      <c r="C1954" s="33">
        <f t="shared" si="115"/>
        <v>287000000</v>
      </c>
      <c r="D1954" s="163">
        <f t="shared" si="115"/>
        <v>179400000</v>
      </c>
      <c r="E1954" s="99">
        <f t="shared" si="116"/>
        <v>244030000</v>
      </c>
      <c r="F1954" s="99">
        <f t="shared" si="116"/>
        <v>249090000</v>
      </c>
    </row>
    <row r="1955" spans="1:6">
      <c r="A1955" s="72"/>
      <c r="B1955" s="23"/>
      <c r="C1955" s="24"/>
      <c r="D1955" s="162"/>
      <c r="E1955" s="23"/>
      <c r="F1955" s="23"/>
    </row>
    <row r="1956" spans="1:6">
      <c r="A1956" s="101" t="s">
        <v>1601</v>
      </c>
      <c r="B1956" s="31"/>
      <c r="C1956" s="24"/>
      <c r="D1956" s="162"/>
      <c r="E1956" s="23"/>
      <c r="F1956" s="23"/>
    </row>
    <row r="1957" spans="1:6">
      <c r="A1957" s="101" t="s">
        <v>420</v>
      </c>
      <c r="B1957" s="31" t="s">
        <v>421</v>
      </c>
      <c r="C1957" s="24"/>
      <c r="D1957" s="162"/>
      <c r="E1957" s="23"/>
      <c r="F1957" s="23"/>
    </row>
    <row r="1958" spans="1:6">
      <c r="A1958" s="101">
        <v>1</v>
      </c>
      <c r="B1958" s="31" t="s">
        <v>1638</v>
      </c>
      <c r="C1958" s="24"/>
      <c r="D1958" s="162"/>
      <c r="E1958" s="23"/>
      <c r="F1958" s="23"/>
    </row>
    <row r="1959" spans="1:6">
      <c r="A1959" s="101">
        <v>1</v>
      </c>
      <c r="B1959" s="31" t="s">
        <v>1638</v>
      </c>
      <c r="C1959" s="24"/>
      <c r="D1959" s="168"/>
      <c r="E1959" s="23"/>
      <c r="F1959" s="23"/>
    </row>
    <row r="1960" spans="1:6" ht="31">
      <c r="A1960" s="100" t="s">
        <v>1800</v>
      </c>
      <c r="B1960" s="30" t="s">
        <v>1736</v>
      </c>
      <c r="C1960" s="24">
        <v>355499999.99696982</v>
      </c>
      <c r="D1960" s="162">
        <v>226807173</v>
      </c>
      <c r="E1960" s="23">
        <v>233611388.19</v>
      </c>
      <c r="F1960" s="23">
        <v>240619729.83570001</v>
      </c>
    </row>
    <row r="1961" spans="1:6">
      <c r="A1961" s="100" t="s">
        <v>1639</v>
      </c>
      <c r="B1961" s="30" t="s">
        <v>1640</v>
      </c>
      <c r="C1961" s="24">
        <v>53000000</v>
      </c>
      <c r="D1961" s="162">
        <v>30000000</v>
      </c>
      <c r="E1961" s="23">
        <v>30900000</v>
      </c>
      <c r="F1961" s="23">
        <v>31827000</v>
      </c>
    </row>
    <row r="1962" spans="1:6">
      <c r="A1962" s="100" t="s">
        <v>1641</v>
      </c>
      <c r="B1962" s="30" t="s">
        <v>1826</v>
      </c>
      <c r="C1962" s="24">
        <v>40000000</v>
      </c>
      <c r="D1962" s="162">
        <v>20048264</v>
      </c>
      <c r="E1962" s="23">
        <v>20649711.920000002</v>
      </c>
      <c r="F1962" s="23">
        <v>85889603.277600005</v>
      </c>
    </row>
    <row r="1963" spans="1:6">
      <c r="A1963" s="101" t="s">
        <v>128</v>
      </c>
      <c r="B1963" s="31"/>
      <c r="C1963" s="33">
        <f t="shared" ref="C1963:F1963" si="117">SUM(C1960:C1962)</f>
        <v>448499999.99696982</v>
      </c>
      <c r="D1963" s="163">
        <f t="shared" si="117"/>
        <v>276855437</v>
      </c>
      <c r="E1963" s="32">
        <f t="shared" si="117"/>
        <v>285161100.11000001</v>
      </c>
      <c r="F1963" s="32">
        <f t="shared" si="117"/>
        <v>358336333.11330003</v>
      </c>
    </row>
    <row r="1964" spans="1:6">
      <c r="A1964" s="101" t="s">
        <v>129</v>
      </c>
      <c r="B1964" s="31"/>
      <c r="C1964" s="33">
        <f t="shared" ref="C1964:D1965" si="118">C1963</f>
        <v>448499999.99696982</v>
      </c>
      <c r="D1964" s="163">
        <f t="shared" si="118"/>
        <v>276855437</v>
      </c>
      <c r="E1964" s="32">
        <f>E1963</f>
        <v>285161100.11000001</v>
      </c>
      <c r="F1964" s="32">
        <f>F1963</f>
        <v>358336333.11330003</v>
      </c>
    </row>
    <row r="1965" spans="1:6">
      <c r="A1965" s="112" t="s">
        <v>130</v>
      </c>
      <c r="B1965" s="113"/>
      <c r="C1965" s="33">
        <f t="shared" si="118"/>
        <v>448499999.99696982</v>
      </c>
      <c r="D1965" s="163">
        <f t="shared" si="118"/>
        <v>276855437</v>
      </c>
      <c r="E1965" s="86">
        <f>E1964</f>
        <v>285161100.11000001</v>
      </c>
      <c r="F1965" s="86">
        <f>F1964</f>
        <v>358336333.11330003</v>
      </c>
    </row>
    <row r="1966" spans="1:6">
      <c r="A1966" s="101">
        <v>2</v>
      </c>
      <c r="B1966" s="31" t="s">
        <v>1085</v>
      </c>
      <c r="C1966" s="24"/>
      <c r="D1966" s="162"/>
      <c r="E1966" s="23"/>
      <c r="F1966" s="23"/>
    </row>
    <row r="1967" spans="1:6">
      <c r="A1967" s="101">
        <v>1</v>
      </c>
      <c r="B1967" s="31" t="s">
        <v>1085</v>
      </c>
      <c r="C1967" s="24"/>
      <c r="D1967" s="162"/>
      <c r="E1967" s="23"/>
      <c r="F1967" s="23"/>
    </row>
    <row r="1968" spans="1:6">
      <c r="A1968" s="28" t="s">
        <v>1641</v>
      </c>
      <c r="B1968" s="132" t="s">
        <v>1744</v>
      </c>
      <c r="C1968" s="24">
        <v>40000000</v>
      </c>
      <c r="D1968" s="162">
        <v>30000000</v>
      </c>
      <c r="E1968" s="23">
        <v>100732200</v>
      </c>
      <c r="F1968" s="23">
        <v>103754166</v>
      </c>
    </row>
    <row r="1969" spans="1:6">
      <c r="A1969" s="100" t="s">
        <v>1642</v>
      </c>
      <c r="B1969" s="30" t="s">
        <v>1745</v>
      </c>
      <c r="C1969" s="24">
        <v>76519444</v>
      </c>
      <c r="D1969" s="162">
        <v>21519444</v>
      </c>
      <c r="E1969" s="23">
        <v>22165027.32</v>
      </c>
      <c r="F1969" s="23">
        <v>22829978.139600001</v>
      </c>
    </row>
    <row r="1970" spans="1:6">
      <c r="A1970" s="100" t="s">
        <v>1643</v>
      </c>
      <c r="B1970" s="30" t="s">
        <v>1635</v>
      </c>
      <c r="C1970" s="24">
        <v>38538701.370106801</v>
      </c>
      <c r="D1970" s="162">
        <v>10000000</v>
      </c>
      <c r="E1970" s="23">
        <v>10300000</v>
      </c>
      <c r="F1970" s="23">
        <v>10609000</v>
      </c>
    </row>
    <row r="1971" spans="1:6">
      <c r="A1971" s="100"/>
      <c r="B1971" s="30" t="s">
        <v>1737</v>
      </c>
      <c r="C1971" s="24">
        <v>28793236</v>
      </c>
      <c r="D1971" s="162">
        <v>22805119</v>
      </c>
      <c r="E1971" s="23">
        <v>23489272.57</v>
      </c>
      <c r="F1971" s="23">
        <v>24193950.747099999</v>
      </c>
    </row>
    <row r="1972" spans="1:6">
      <c r="A1972" s="101" t="s">
        <v>128</v>
      </c>
      <c r="B1972" s="31"/>
      <c r="C1972" s="33">
        <f t="shared" ref="C1972:F1972" si="119">SUM(C1968:C1971)</f>
        <v>183851381.37010682</v>
      </c>
      <c r="D1972" s="163">
        <f t="shared" si="119"/>
        <v>84324563</v>
      </c>
      <c r="E1972" s="32">
        <f t="shared" si="119"/>
        <v>156686499.88999999</v>
      </c>
      <c r="F1972" s="32">
        <f t="shared" si="119"/>
        <v>161387094.8867</v>
      </c>
    </row>
    <row r="1973" spans="1:6">
      <c r="A1973" s="101" t="s">
        <v>151</v>
      </c>
      <c r="B1973" s="31"/>
      <c r="C1973" s="33">
        <f t="shared" ref="C1973:D1974" si="120">C1972</f>
        <v>183851381.37010682</v>
      </c>
      <c r="D1973" s="163">
        <f t="shared" si="120"/>
        <v>84324563</v>
      </c>
      <c r="E1973" s="32">
        <f>E1972</f>
        <v>156686499.88999999</v>
      </c>
      <c r="F1973" s="32">
        <f>F1972</f>
        <v>161387094.8867</v>
      </c>
    </row>
    <row r="1974" spans="1:6">
      <c r="A1974" s="105" t="s">
        <v>152</v>
      </c>
      <c r="B1974" s="122"/>
      <c r="C1974" s="106">
        <f t="shared" si="120"/>
        <v>183851381.37010682</v>
      </c>
      <c r="D1974" s="170">
        <f t="shared" si="120"/>
        <v>84324563</v>
      </c>
      <c r="E1974" s="122">
        <f>E1973</f>
        <v>156686499.88999999</v>
      </c>
      <c r="F1974" s="122">
        <f>F1973</f>
        <v>161387094.8867</v>
      </c>
    </row>
    <row r="1975" spans="1:6">
      <c r="A1975" s="101">
        <v>3</v>
      </c>
      <c r="B1975" s="31" t="s">
        <v>1121</v>
      </c>
      <c r="C1975" s="24"/>
      <c r="D1975" s="162"/>
      <c r="E1975" s="23"/>
      <c r="F1975" s="23"/>
    </row>
    <row r="1976" spans="1:6">
      <c r="A1976" s="101">
        <v>1</v>
      </c>
      <c r="B1976" s="31" t="s">
        <v>1121</v>
      </c>
      <c r="C1976" s="24"/>
      <c r="D1976" s="162"/>
      <c r="E1976" s="23"/>
      <c r="F1976" s="23"/>
    </row>
    <row r="1977" spans="1:6">
      <c r="A1977" s="100" t="s">
        <v>1644</v>
      </c>
      <c r="B1977" s="30" t="s">
        <v>1635</v>
      </c>
      <c r="C1977" s="24">
        <v>7360000</v>
      </c>
      <c r="D1977" s="162">
        <v>8080000</v>
      </c>
      <c r="E1977" s="23">
        <v>8322400</v>
      </c>
      <c r="F1977" s="23">
        <v>8572072</v>
      </c>
    </row>
    <row r="1978" spans="1:6">
      <c r="A1978" s="100" t="s">
        <v>1645</v>
      </c>
      <c r="B1978" s="30" t="s">
        <v>1713</v>
      </c>
      <c r="C1978" s="24">
        <v>0</v>
      </c>
      <c r="D1978" s="162">
        <v>0</v>
      </c>
      <c r="E1978" s="23">
        <v>0</v>
      </c>
      <c r="F1978" s="23">
        <v>0</v>
      </c>
    </row>
    <row r="1979" spans="1:6">
      <c r="A1979" s="101" t="s">
        <v>128</v>
      </c>
      <c r="B1979" s="31"/>
      <c r="C1979" s="33">
        <f t="shared" ref="C1979:F1979" si="121">SUM(C1977:C1978)</f>
        <v>7360000</v>
      </c>
      <c r="D1979" s="163">
        <f t="shared" si="121"/>
        <v>8080000</v>
      </c>
      <c r="E1979" s="32">
        <f t="shared" si="121"/>
        <v>8322400</v>
      </c>
      <c r="F1979" s="32">
        <f t="shared" si="121"/>
        <v>8572072</v>
      </c>
    </row>
    <row r="1980" spans="1:6">
      <c r="A1980" s="101" t="s">
        <v>309</v>
      </c>
      <c r="B1980" s="31"/>
      <c r="C1980" s="33">
        <f t="shared" ref="C1980:D1981" si="122">C1979</f>
        <v>7360000</v>
      </c>
      <c r="D1980" s="163">
        <f t="shared" si="122"/>
        <v>8080000</v>
      </c>
      <c r="E1980" s="32">
        <f>E1979</f>
        <v>8322400</v>
      </c>
      <c r="F1980" s="32">
        <f>F1979</f>
        <v>8572072</v>
      </c>
    </row>
    <row r="1981" spans="1:6">
      <c r="A1981" s="112" t="s">
        <v>310</v>
      </c>
      <c r="B1981" s="113"/>
      <c r="C1981" s="33">
        <f t="shared" si="122"/>
        <v>7360000</v>
      </c>
      <c r="D1981" s="163">
        <f t="shared" si="122"/>
        <v>8080000</v>
      </c>
      <c r="E1981" s="86">
        <f>E1980</f>
        <v>8322400</v>
      </c>
      <c r="F1981" s="86">
        <f>F1980</f>
        <v>8572072</v>
      </c>
    </row>
    <row r="1982" spans="1:6">
      <c r="A1982" s="101">
        <v>4</v>
      </c>
      <c r="B1982" s="31" t="s">
        <v>1715</v>
      </c>
      <c r="C1982" s="24"/>
      <c r="D1982" s="162"/>
      <c r="E1982" s="23"/>
      <c r="F1982" s="23"/>
    </row>
    <row r="1983" spans="1:6">
      <c r="A1983" s="101">
        <v>1</v>
      </c>
      <c r="B1983" s="31" t="s">
        <v>1715</v>
      </c>
      <c r="C1983" s="24"/>
      <c r="D1983" s="162"/>
      <c r="E1983" s="23"/>
      <c r="F1983" s="23"/>
    </row>
    <row r="1984" spans="1:6">
      <c r="A1984" s="100" t="s">
        <v>1646</v>
      </c>
      <c r="B1984" s="30" t="s">
        <v>290</v>
      </c>
      <c r="C1984" s="24">
        <v>30000000</v>
      </c>
      <c r="D1984" s="162">
        <v>5000000</v>
      </c>
      <c r="E1984" s="27">
        <v>5150000</v>
      </c>
      <c r="F1984" s="27">
        <v>5304500</v>
      </c>
    </row>
    <row r="1985" spans="1:6">
      <c r="A1985" s="100" t="s">
        <v>1647</v>
      </c>
      <c r="B1985" s="30" t="s">
        <v>1714</v>
      </c>
      <c r="C1985" s="24">
        <v>0</v>
      </c>
      <c r="D1985" s="162">
        <v>0</v>
      </c>
      <c r="E1985" s="27">
        <v>0</v>
      </c>
      <c r="F1985" s="27">
        <v>0</v>
      </c>
    </row>
    <row r="1986" spans="1:6">
      <c r="A1986" s="101" t="s">
        <v>128</v>
      </c>
      <c r="B1986" s="31"/>
      <c r="C1986" s="33">
        <f t="shared" ref="C1986:F1986" si="123">SUM(C1984:C1985)</f>
        <v>30000000</v>
      </c>
      <c r="D1986" s="163">
        <f t="shared" si="123"/>
        <v>5000000</v>
      </c>
      <c r="E1986" s="32">
        <f t="shared" si="123"/>
        <v>5150000</v>
      </c>
      <c r="F1986" s="32">
        <f t="shared" si="123"/>
        <v>5304500</v>
      </c>
    </row>
    <row r="1987" spans="1:6">
      <c r="A1987" s="101" t="s">
        <v>318</v>
      </c>
      <c r="B1987" s="31"/>
      <c r="C1987" s="33">
        <f t="shared" ref="C1987:D1988" si="124">C1986</f>
        <v>30000000</v>
      </c>
      <c r="D1987" s="163">
        <f t="shared" si="124"/>
        <v>5000000</v>
      </c>
      <c r="E1987" s="32">
        <f>E1986</f>
        <v>5150000</v>
      </c>
      <c r="F1987" s="32">
        <f>F1986</f>
        <v>5304500</v>
      </c>
    </row>
    <row r="1988" spans="1:6">
      <c r="A1988" s="112" t="s">
        <v>319</v>
      </c>
      <c r="B1988" s="113"/>
      <c r="C1988" s="33">
        <f t="shared" si="124"/>
        <v>30000000</v>
      </c>
      <c r="D1988" s="163">
        <f t="shared" si="124"/>
        <v>5000000</v>
      </c>
      <c r="E1988" s="86">
        <f>E1987</f>
        <v>5150000</v>
      </c>
      <c r="F1988" s="86">
        <f>F1987</f>
        <v>5304500</v>
      </c>
    </row>
    <row r="1989" spans="1:6" s="51" customFormat="1">
      <c r="A1989" s="114" t="s">
        <v>1648</v>
      </c>
      <c r="B1989" s="118"/>
      <c r="C1989" s="118">
        <f t="shared" ref="C1989:F1989" si="125">C1988+C1981+C1974+C1965</f>
        <v>669711381.36707664</v>
      </c>
      <c r="D1989" s="170">
        <f t="shared" si="125"/>
        <v>374260000</v>
      </c>
      <c r="E1989" s="118">
        <f t="shared" si="125"/>
        <v>455320000</v>
      </c>
      <c r="F1989" s="118">
        <f t="shared" si="125"/>
        <v>533600000</v>
      </c>
    </row>
    <row r="1990" spans="1:6">
      <c r="A1990" s="123" t="s">
        <v>1649</v>
      </c>
      <c r="B1990" s="30"/>
      <c r="C1990" s="24"/>
      <c r="D1990" s="162"/>
      <c r="E1990" s="23"/>
      <c r="F1990" s="23"/>
    </row>
    <row r="1991" spans="1:6">
      <c r="A1991" s="101" t="s">
        <v>1650</v>
      </c>
      <c r="B1991" s="30"/>
      <c r="C1991" s="24"/>
      <c r="D1991" s="162"/>
      <c r="E1991" s="23"/>
      <c r="F1991" s="23"/>
    </row>
    <row r="1992" spans="1:6">
      <c r="A1992" s="101" t="s">
        <v>420</v>
      </c>
      <c r="B1992" s="30" t="s">
        <v>421</v>
      </c>
      <c r="C1992" s="24"/>
      <c r="D1992" s="162"/>
      <c r="E1992" s="23"/>
      <c r="F1992" s="23"/>
    </row>
    <row r="1993" spans="1:6">
      <c r="A1993" s="101">
        <v>1</v>
      </c>
      <c r="B1993" s="31" t="s">
        <v>1191</v>
      </c>
      <c r="C1993" s="24"/>
      <c r="D1993" s="162"/>
      <c r="E1993" s="23"/>
      <c r="F1993" s="23"/>
    </row>
    <row r="1994" spans="1:6">
      <c r="A1994" s="101">
        <v>1</v>
      </c>
      <c r="B1994" s="31" t="s">
        <v>1191</v>
      </c>
      <c r="C1994" s="24"/>
      <c r="D1994" s="162"/>
      <c r="E1994" s="23"/>
      <c r="F1994" s="23"/>
    </row>
    <row r="1995" spans="1:6">
      <c r="A1995" s="100" t="s">
        <v>1651</v>
      </c>
      <c r="B1995" s="30" t="s">
        <v>290</v>
      </c>
      <c r="C1995" s="24">
        <v>583000000</v>
      </c>
      <c r="D1995" s="162">
        <v>580884600.94751751</v>
      </c>
      <c r="E1995" s="23">
        <v>607476486.67183864</v>
      </c>
      <c r="F1995" s="23">
        <v>623263081.27199376</v>
      </c>
    </row>
    <row r="1996" spans="1:6">
      <c r="A1996" s="100" t="s">
        <v>1652</v>
      </c>
      <c r="B1996" s="30" t="s">
        <v>416</v>
      </c>
      <c r="C1996" s="24">
        <v>92425000</v>
      </c>
      <c r="D1996" s="162">
        <v>126425000</v>
      </c>
      <c r="E1996" s="23">
        <v>130217750</v>
      </c>
      <c r="F1996" s="23">
        <v>134124282.5</v>
      </c>
    </row>
    <row r="1997" spans="1:6">
      <c r="A1997" s="100" t="s">
        <v>1653</v>
      </c>
      <c r="B1997" s="30" t="s">
        <v>1654</v>
      </c>
      <c r="C1997" s="24">
        <v>6087500</v>
      </c>
      <c r="D1997" s="162">
        <v>68830838.182680964</v>
      </c>
      <c r="E1997" s="23">
        <v>70895763.328161389</v>
      </c>
      <c r="F1997" s="23">
        <v>73022636.228006229</v>
      </c>
    </row>
    <row r="1998" spans="1:6">
      <c r="A1998" s="101" t="s">
        <v>128</v>
      </c>
      <c r="B1998" s="31"/>
      <c r="C1998" s="33">
        <f t="shared" ref="C1998:F1998" si="126">SUM(C1995:C1997)</f>
        <v>681512500</v>
      </c>
      <c r="D1998" s="163">
        <f t="shared" si="126"/>
        <v>776140439.13019848</v>
      </c>
      <c r="E1998" s="32">
        <f t="shared" si="126"/>
        <v>808590000</v>
      </c>
      <c r="F1998" s="32">
        <f t="shared" si="126"/>
        <v>830410000</v>
      </c>
    </row>
    <row r="1999" spans="1:6">
      <c r="A1999" s="101" t="s">
        <v>129</v>
      </c>
      <c r="B1999" s="31"/>
      <c r="C1999" s="33">
        <f t="shared" ref="C1999:F2000" si="127">C1998</f>
        <v>681512500</v>
      </c>
      <c r="D1999" s="163">
        <f t="shared" si="127"/>
        <v>776140439.13019848</v>
      </c>
      <c r="E1999" s="32">
        <f t="shared" si="127"/>
        <v>808590000</v>
      </c>
      <c r="F1999" s="32">
        <f t="shared" si="127"/>
        <v>830410000</v>
      </c>
    </row>
    <row r="2000" spans="1:6">
      <c r="A2000" s="112" t="s">
        <v>130</v>
      </c>
      <c r="B2000" s="113"/>
      <c r="C2000" s="33">
        <f t="shared" si="127"/>
        <v>681512500</v>
      </c>
      <c r="D2000" s="163">
        <f t="shared" si="127"/>
        <v>776140439.13019848</v>
      </c>
      <c r="E2000" s="86">
        <f t="shared" si="127"/>
        <v>808590000</v>
      </c>
      <c r="F2000" s="86">
        <f t="shared" si="127"/>
        <v>830410000</v>
      </c>
    </row>
    <row r="2001" spans="1:6">
      <c r="A2001" s="114" t="s">
        <v>1655</v>
      </c>
      <c r="B2001" s="111"/>
      <c r="C2001" s="33">
        <f t="shared" ref="C2001:D2001" si="128">C2000</f>
        <v>681512500</v>
      </c>
      <c r="D2001" s="163">
        <f t="shared" si="128"/>
        <v>776140439.13019848</v>
      </c>
      <c r="E2001" s="99">
        <f>E2000</f>
        <v>808590000</v>
      </c>
      <c r="F2001" s="99">
        <f>F2000</f>
        <v>830410000</v>
      </c>
    </row>
    <row r="2002" spans="1:6">
      <c r="A2002" s="72"/>
      <c r="B2002" s="23"/>
      <c r="C2002" s="24"/>
      <c r="D2002" s="162"/>
      <c r="E2002" s="23"/>
      <c r="F2002" s="23"/>
    </row>
    <row r="2003" spans="1:6" ht="46.5">
      <c r="A2003" s="101" t="s">
        <v>1656</v>
      </c>
      <c r="B2003" s="30"/>
      <c r="C2003" s="24"/>
      <c r="D2003" s="162"/>
      <c r="E2003" s="23"/>
      <c r="F2003" s="23"/>
    </row>
    <row r="2004" spans="1:6">
      <c r="A2004" s="101" t="s">
        <v>1650</v>
      </c>
      <c r="B2004" s="30"/>
      <c r="C2004" s="24"/>
      <c r="D2004" s="162"/>
      <c r="E2004" s="23"/>
      <c r="F2004" s="23"/>
    </row>
    <row r="2005" spans="1:6">
      <c r="A2005" s="100" t="s">
        <v>420</v>
      </c>
      <c r="B2005" s="30" t="s">
        <v>421</v>
      </c>
      <c r="C2005" s="24"/>
      <c r="D2005" s="162"/>
      <c r="E2005" s="23"/>
      <c r="F2005" s="23"/>
    </row>
    <row r="2006" spans="1:6">
      <c r="A2006" s="101">
        <v>2</v>
      </c>
      <c r="B2006" s="31" t="s">
        <v>1739</v>
      </c>
      <c r="C2006" s="24"/>
      <c r="D2006" s="162"/>
      <c r="E2006" s="23"/>
      <c r="F2006" s="23"/>
    </row>
    <row r="2007" spans="1:6">
      <c r="A2007" s="101">
        <v>1</v>
      </c>
      <c r="B2007" s="31" t="s">
        <v>1740</v>
      </c>
      <c r="C2007" s="24"/>
      <c r="D2007" s="162"/>
      <c r="E2007" s="23"/>
      <c r="F2007" s="23"/>
    </row>
    <row r="2008" spans="1:6">
      <c r="A2008" s="156" t="s">
        <v>1657</v>
      </c>
      <c r="B2008" s="157" t="s">
        <v>1767</v>
      </c>
      <c r="C2008" s="24">
        <v>74905300</v>
      </c>
      <c r="D2008" s="162">
        <v>80770000</v>
      </c>
      <c r="E2008" s="27">
        <v>142470000</v>
      </c>
      <c r="F2008" s="27">
        <v>143965200</v>
      </c>
    </row>
    <row r="2009" spans="1:6">
      <c r="A2009" s="156" t="s">
        <v>1658</v>
      </c>
      <c r="B2009" s="157" t="s">
        <v>1606</v>
      </c>
      <c r="C2009" s="24">
        <v>45000000</v>
      </c>
      <c r="D2009" s="162">
        <v>0</v>
      </c>
      <c r="E2009" s="27">
        <v>0</v>
      </c>
      <c r="F2009" s="27">
        <v>0</v>
      </c>
    </row>
    <row r="2010" spans="1:6">
      <c r="A2010" s="101" t="s">
        <v>128</v>
      </c>
      <c r="B2010" s="31"/>
      <c r="C2010" s="33">
        <f t="shared" ref="C2010:F2010" si="129">SUM(C2008:C2009)</f>
        <v>119905300</v>
      </c>
      <c r="D2010" s="163">
        <f t="shared" si="129"/>
        <v>80770000</v>
      </c>
      <c r="E2010" s="32">
        <f t="shared" si="129"/>
        <v>142470000</v>
      </c>
      <c r="F2010" s="32">
        <f t="shared" si="129"/>
        <v>143965200</v>
      </c>
    </row>
    <row r="2011" spans="1:6">
      <c r="A2011" s="101" t="s">
        <v>151</v>
      </c>
      <c r="B2011" s="31"/>
      <c r="C2011" s="33">
        <f t="shared" ref="C2011:D2012" si="130">C2010</f>
        <v>119905300</v>
      </c>
      <c r="D2011" s="163">
        <f t="shared" si="130"/>
        <v>80770000</v>
      </c>
      <c r="E2011" s="32">
        <f>E2010</f>
        <v>142470000</v>
      </c>
      <c r="F2011" s="32">
        <f>F2010</f>
        <v>143965200</v>
      </c>
    </row>
    <row r="2012" spans="1:6">
      <c r="A2012" s="105" t="s">
        <v>152</v>
      </c>
      <c r="B2012" s="122"/>
      <c r="C2012" s="106">
        <f t="shared" si="130"/>
        <v>119905300</v>
      </c>
      <c r="D2012" s="170">
        <f t="shared" si="130"/>
        <v>80770000</v>
      </c>
      <c r="E2012" s="122">
        <f>E2011</f>
        <v>142470000</v>
      </c>
      <c r="F2012" s="122">
        <f>F2011</f>
        <v>143965200</v>
      </c>
    </row>
    <row r="2013" spans="1:6">
      <c r="A2013" s="101">
        <v>3</v>
      </c>
      <c r="B2013" s="31" t="s">
        <v>1659</v>
      </c>
      <c r="C2013" s="24"/>
      <c r="D2013" s="162"/>
      <c r="E2013" s="23"/>
      <c r="F2013" s="23"/>
    </row>
    <row r="2014" spans="1:6">
      <c r="A2014" s="101">
        <v>1</v>
      </c>
      <c r="B2014" s="31" t="s">
        <v>1659</v>
      </c>
      <c r="C2014" s="24"/>
      <c r="D2014" s="162"/>
      <c r="E2014" s="23"/>
      <c r="F2014" s="23"/>
    </row>
    <row r="2015" spans="1:6">
      <c r="A2015" s="153" t="s">
        <v>1763</v>
      </c>
      <c r="B2015" s="154" t="s">
        <v>1764</v>
      </c>
      <c r="C2015" s="24">
        <v>15000000</v>
      </c>
      <c r="D2015" s="162">
        <v>22000000</v>
      </c>
      <c r="E2015" s="23">
        <v>22660000</v>
      </c>
      <c r="F2015" s="23">
        <v>23339800</v>
      </c>
    </row>
    <row r="2016" spans="1:6">
      <c r="A2016" s="153" t="s">
        <v>1765</v>
      </c>
      <c r="B2016" s="154" t="s">
        <v>1766</v>
      </c>
      <c r="C2016" s="24">
        <v>46000000</v>
      </c>
      <c r="D2016" s="162">
        <v>20000000</v>
      </c>
      <c r="E2016" s="23">
        <v>20600000</v>
      </c>
      <c r="F2016" s="23">
        <v>21218000</v>
      </c>
    </row>
    <row r="2017" spans="1:6" ht="14" customHeight="1">
      <c r="A2017" s="160" t="s">
        <v>1658</v>
      </c>
      <c r="B2017" s="155" t="s">
        <v>1606</v>
      </c>
      <c r="C2017" s="24">
        <v>55000000</v>
      </c>
      <c r="D2017" s="162">
        <v>20000000</v>
      </c>
      <c r="E2017" s="27">
        <v>20600000</v>
      </c>
      <c r="F2017" s="27">
        <v>21218000</v>
      </c>
    </row>
    <row r="2018" spans="1:6" ht="14" customHeight="1">
      <c r="A2018" s="100" t="s">
        <v>1652</v>
      </c>
      <c r="B2018" s="30" t="s">
        <v>416</v>
      </c>
      <c r="C2018" s="24">
        <v>0</v>
      </c>
      <c r="D2018" s="162">
        <v>10000000</v>
      </c>
      <c r="E2018" s="27">
        <v>10300000</v>
      </c>
      <c r="F2018" s="27">
        <v>10609000</v>
      </c>
    </row>
    <row r="2019" spans="1:6">
      <c r="A2019" s="101" t="s">
        <v>128</v>
      </c>
      <c r="B2019" s="31"/>
      <c r="C2019" s="32">
        <f>SUM(C2015:C2018)</f>
        <v>116000000</v>
      </c>
      <c r="D2019" s="163">
        <f>SUM(D2015:D2018)</f>
        <v>72000000</v>
      </c>
      <c r="E2019" s="32">
        <f>SUM(E2015:E2018)</f>
        <v>74160000</v>
      </c>
      <c r="F2019" s="32">
        <f>SUM(F2015:F2018)</f>
        <v>76384800</v>
      </c>
    </row>
    <row r="2020" spans="1:6">
      <c r="A2020" s="101" t="s">
        <v>309</v>
      </c>
      <c r="B2020" s="31"/>
      <c r="C2020" s="33">
        <f t="shared" ref="C2020:D2021" si="131">C2019</f>
        <v>116000000</v>
      </c>
      <c r="D2020" s="163">
        <f t="shared" si="131"/>
        <v>72000000</v>
      </c>
      <c r="E2020" s="32">
        <f>E2019</f>
        <v>74160000</v>
      </c>
      <c r="F2020" s="32">
        <f>F2019</f>
        <v>76384800</v>
      </c>
    </row>
    <row r="2021" spans="1:6">
      <c r="A2021" s="105" t="s">
        <v>310</v>
      </c>
      <c r="B2021" s="122"/>
      <c r="C2021" s="106">
        <f t="shared" si="131"/>
        <v>116000000</v>
      </c>
      <c r="D2021" s="170">
        <f t="shared" si="131"/>
        <v>72000000</v>
      </c>
      <c r="E2021" s="122">
        <f>E2020</f>
        <v>74160000</v>
      </c>
      <c r="F2021" s="122">
        <f>F2020</f>
        <v>76384800</v>
      </c>
    </row>
    <row r="2022" spans="1:6">
      <c r="A2022" s="114" t="s">
        <v>1660</v>
      </c>
      <c r="B2022" s="118"/>
      <c r="C2022" s="106">
        <f t="shared" ref="C2022:F2022" si="132">C2021+C2012</f>
        <v>235905300</v>
      </c>
      <c r="D2022" s="170">
        <f t="shared" si="132"/>
        <v>152770000</v>
      </c>
      <c r="E2022" s="118">
        <f t="shared" si="132"/>
        <v>216630000</v>
      </c>
      <c r="F2022" s="118">
        <f t="shared" si="132"/>
        <v>220350000</v>
      </c>
    </row>
    <row r="2023" spans="1:6">
      <c r="A2023" s="72"/>
      <c r="B2023" s="23"/>
      <c r="C2023" s="24"/>
      <c r="D2023" s="162"/>
      <c r="E2023" s="23"/>
      <c r="F2023" s="23"/>
    </row>
    <row r="2024" spans="1:6" ht="46.5">
      <c r="A2024" s="101" t="s">
        <v>1661</v>
      </c>
      <c r="B2024" s="30"/>
      <c r="C2024" s="24"/>
      <c r="D2024" s="162"/>
      <c r="E2024" s="23"/>
      <c r="F2024" s="23"/>
    </row>
    <row r="2025" spans="1:6">
      <c r="A2025" s="101" t="s">
        <v>1601</v>
      </c>
      <c r="B2025" s="30"/>
      <c r="C2025" s="24"/>
      <c r="D2025" s="162"/>
      <c r="E2025" s="23"/>
      <c r="F2025" s="23"/>
    </row>
    <row r="2026" spans="1:6">
      <c r="A2026" s="101" t="s">
        <v>420</v>
      </c>
      <c r="B2026" s="31" t="s">
        <v>421</v>
      </c>
      <c r="C2026" s="24"/>
      <c r="D2026" s="162"/>
      <c r="E2026" s="23"/>
      <c r="F2026" s="23"/>
    </row>
    <row r="2027" spans="1:6">
      <c r="A2027" s="101">
        <v>1</v>
      </c>
      <c r="B2027" s="31" t="s">
        <v>1358</v>
      </c>
      <c r="C2027" s="24"/>
      <c r="D2027" s="162"/>
      <c r="E2027" s="23"/>
      <c r="F2027" s="23"/>
    </row>
    <row r="2028" spans="1:6">
      <c r="A2028" s="101">
        <v>1</v>
      </c>
      <c r="B2028" s="31" t="s">
        <v>1358</v>
      </c>
      <c r="C2028" s="24"/>
      <c r="D2028" s="162"/>
      <c r="E2028" s="23"/>
      <c r="F2028" s="23"/>
    </row>
    <row r="2029" spans="1:6" ht="12.75" customHeight="1">
      <c r="A2029" s="100" t="s">
        <v>1663</v>
      </c>
      <c r="B2029" s="29" t="s">
        <v>1619</v>
      </c>
      <c r="C2029" s="134">
        <v>25000000</v>
      </c>
      <c r="D2029" s="171">
        <v>19500000</v>
      </c>
      <c r="E2029" s="23">
        <v>20085000</v>
      </c>
      <c r="F2029" s="23">
        <v>20687550</v>
      </c>
    </row>
    <row r="2030" spans="1:6">
      <c r="A2030" s="100" t="s">
        <v>1668</v>
      </c>
      <c r="B2030" s="29" t="s">
        <v>1811</v>
      </c>
      <c r="C2030" s="134">
        <v>75598901</v>
      </c>
      <c r="D2030" s="171">
        <v>30500000</v>
      </c>
      <c r="E2030" s="23">
        <v>72333900</v>
      </c>
      <c r="F2030" s="23">
        <v>74503917</v>
      </c>
    </row>
    <row r="2031" spans="1:6">
      <c r="A2031" s="135" t="s">
        <v>1697</v>
      </c>
      <c r="B2031" s="29" t="s">
        <v>1635</v>
      </c>
      <c r="C2031" s="134">
        <v>55000000</v>
      </c>
      <c r="D2031" s="171">
        <v>20500000</v>
      </c>
      <c r="E2031" s="23">
        <v>21115000</v>
      </c>
      <c r="F2031" s="23">
        <v>34830350</v>
      </c>
    </row>
    <row r="2032" spans="1:6">
      <c r="A2032" s="135"/>
      <c r="B2032" s="29" t="s">
        <v>1812</v>
      </c>
      <c r="C2032" s="134">
        <v>45000000</v>
      </c>
      <c r="D2032" s="171">
        <v>28870000</v>
      </c>
      <c r="E2032" s="23">
        <v>29736100</v>
      </c>
      <c r="F2032" s="23">
        <v>30628183</v>
      </c>
    </row>
    <row r="2033" spans="1:6">
      <c r="A2033" s="101" t="s">
        <v>128</v>
      </c>
      <c r="B2033" s="31"/>
      <c r="C2033" s="33">
        <f t="shared" ref="C2033:F2033" si="133">SUM(C2029:C2032)</f>
        <v>200598901</v>
      </c>
      <c r="D2033" s="163">
        <f t="shared" si="133"/>
        <v>99370000</v>
      </c>
      <c r="E2033" s="32">
        <f t="shared" si="133"/>
        <v>143270000</v>
      </c>
      <c r="F2033" s="32">
        <f t="shared" si="133"/>
        <v>160650000</v>
      </c>
    </row>
    <row r="2034" spans="1:6">
      <c r="A2034" s="105" t="s">
        <v>129</v>
      </c>
      <c r="B2034" s="122"/>
      <c r="C2034" s="106">
        <f t="shared" ref="C2034:D2035" si="134">C2033</f>
        <v>200598901</v>
      </c>
      <c r="D2034" s="170">
        <f t="shared" si="134"/>
        <v>99370000</v>
      </c>
      <c r="E2034" s="122">
        <f>E2033</f>
        <v>143270000</v>
      </c>
      <c r="F2034" s="122">
        <f>F2033</f>
        <v>160650000</v>
      </c>
    </row>
    <row r="2035" spans="1:6">
      <c r="A2035" s="114" t="s">
        <v>130</v>
      </c>
      <c r="B2035" s="118"/>
      <c r="C2035" s="106">
        <f t="shared" si="134"/>
        <v>200598901</v>
      </c>
      <c r="D2035" s="170">
        <f t="shared" si="134"/>
        <v>99370000</v>
      </c>
      <c r="E2035" s="118">
        <f>E2034</f>
        <v>143270000</v>
      </c>
      <c r="F2035" s="118">
        <f>F2034</f>
        <v>160650000</v>
      </c>
    </row>
    <row r="2036" spans="1:6">
      <c r="A2036" s="72"/>
      <c r="B2036" s="23"/>
      <c r="C2036" s="24"/>
      <c r="D2036" s="162"/>
      <c r="E2036" s="23"/>
      <c r="F2036" s="23"/>
    </row>
    <row r="2037" spans="1:6">
      <c r="A2037" s="123" t="s">
        <v>1662</v>
      </c>
      <c r="B2037" s="31"/>
      <c r="C2037" s="24"/>
      <c r="D2037" s="162"/>
      <c r="E2037" s="23"/>
      <c r="F2037" s="23"/>
    </row>
    <row r="2038" spans="1:6">
      <c r="A2038" s="101" t="s">
        <v>1601</v>
      </c>
      <c r="B2038" s="31"/>
      <c r="C2038" s="24"/>
      <c r="D2038" s="162"/>
      <c r="E2038" s="23"/>
      <c r="F2038" s="23"/>
    </row>
    <row r="2039" spans="1:6">
      <c r="A2039" s="101" t="s">
        <v>420</v>
      </c>
      <c r="B2039" s="31" t="s">
        <v>421</v>
      </c>
      <c r="C2039" s="24"/>
      <c r="D2039" s="162"/>
      <c r="E2039" s="23"/>
      <c r="F2039" s="23"/>
    </row>
    <row r="2040" spans="1:6">
      <c r="A2040" s="101">
        <v>1</v>
      </c>
      <c r="B2040" s="31"/>
      <c r="C2040" s="24"/>
      <c r="D2040" s="162"/>
      <c r="E2040" s="23"/>
      <c r="F2040" s="23"/>
    </row>
    <row r="2041" spans="1:6">
      <c r="A2041" s="101">
        <v>1</v>
      </c>
      <c r="B2041" s="31" t="s">
        <v>1396</v>
      </c>
      <c r="C2041" s="24"/>
      <c r="D2041" s="162"/>
      <c r="E2041" s="23"/>
      <c r="F2041" s="23"/>
    </row>
    <row r="2042" spans="1:6">
      <c r="A2042" s="100" t="s">
        <v>1663</v>
      </c>
      <c r="B2042" s="30" t="s">
        <v>1619</v>
      </c>
      <c r="C2042" s="24">
        <v>200000000</v>
      </c>
      <c r="D2042" s="162">
        <v>100830000</v>
      </c>
      <c r="E2042" s="27">
        <v>110690000</v>
      </c>
      <c r="F2042" s="27">
        <v>150890000</v>
      </c>
    </row>
    <row r="2043" spans="1:6">
      <c r="A2043" s="101" t="s">
        <v>128</v>
      </c>
      <c r="B2043" s="31"/>
      <c r="C2043" s="33">
        <f t="shared" ref="C2043:F2046" si="135">C2042</f>
        <v>200000000</v>
      </c>
      <c r="D2043" s="163">
        <f t="shared" si="135"/>
        <v>100830000</v>
      </c>
      <c r="E2043" s="32">
        <f t="shared" si="135"/>
        <v>110690000</v>
      </c>
      <c r="F2043" s="32">
        <f t="shared" si="135"/>
        <v>150890000</v>
      </c>
    </row>
    <row r="2044" spans="1:6">
      <c r="A2044" s="101" t="s">
        <v>129</v>
      </c>
      <c r="B2044" s="31"/>
      <c r="C2044" s="33">
        <f t="shared" si="135"/>
        <v>200000000</v>
      </c>
      <c r="D2044" s="163">
        <f t="shared" si="135"/>
        <v>100830000</v>
      </c>
      <c r="E2044" s="32">
        <f t="shared" si="135"/>
        <v>110690000</v>
      </c>
      <c r="F2044" s="32">
        <f t="shared" si="135"/>
        <v>150890000</v>
      </c>
    </row>
    <row r="2045" spans="1:6">
      <c r="A2045" s="102" t="s">
        <v>130</v>
      </c>
      <c r="B2045" s="103"/>
      <c r="C2045" s="33">
        <f t="shared" si="135"/>
        <v>200000000</v>
      </c>
      <c r="D2045" s="163">
        <f t="shared" si="135"/>
        <v>100830000</v>
      </c>
      <c r="E2045" s="104">
        <f t="shared" si="135"/>
        <v>110690000</v>
      </c>
      <c r="F2045" s="104">
        <f t="shared" si="135"/>
        <v>150890000</v>
      </c>
    </row>
    <row r="2046" spans="1:6">
      <c r="A2046" s="110" t="s">
        <v>1664</v>
      </c>
      <c r="B2046" s="111"/>
      <c r="C2046" s="33">
        <f t="shared" si="135"/>
        <v>200000000</v>
      </c>
      <c r="D2046" s="163">
        <f t="shared" si="135"/>
        <v>100830000</v>
      </c>
      <c r="E2046" s="99">
        <f t="shared" si="135"/>
        <v>110690000</v>
      </c>
      <c r="F2046" s="99">
        <f t="shared" si="135"/>
        <v>150890000</v>
      </c>
    </row>
    <row r="2047" spans="1:6" ht="20" customHeight="1">
      <c r="A2047" s="136"/>
      <c r="B2047" s="137"/>
      <c r="C2047" s="24"/>
      <c r="D2047" s="162"/>
      <c r="E2047" s="23"/>
      <c r="F2047" s="23"/>
    </row>
    <row r="2048" spans="1:6" ht="20" customHeight="1">
      <c r="A2048" s="101" t="s">
        <v>1665</v>
      </c>
      <c r="B2048" s="31" t="s">
        <v>1666</v>
      </c>
      <c r="C2048" s="24"/>
      <c r="D2048" s="162"/>
      <c r="E2048" s="23"/>
      <c r="F2048" s="23"/>
    </row>
    <row r="2049" spans="1:6">
      <c r="A2049" s="101">
        <v>1</v>
      </c>
      <c r="B2049" s="31" t="s">
        <v>1666</v>
      </c>
      <c r="C2049" s="24"/>
      <c r="D2049" s="162"/>
      <c r="E2049" s="23"/>
      <c r="F2049" s="23"/>
    </row>
    <row r="2050" spans="1:6">
      <c r="A2050" s="100" t="s">
        <v>1667</v>
      </c>
      <c r="B2050" s="30" t="s">
        <v>290</v>
      </c>
      <c r="C2050" s="24">
        <v>102926532</v>
      </c>
      <c r="D2050" s="162">
        <v>50550000</v>
      </c>
      <c r="E2050" s="23">
        <v>70480000</v>
      </c>
      <c r="F2050" s="23">
        <v>60210000</v>
      </c>
    </row>
    <row r="2051" spans="1:6">
      <c r="A2051" s="101" t="s">
        <v>128</v>
      </c>
      <c r="B2051" s="31"/>
      <c r="C2051" s="33">
        <f t="shared" ref="C2051:D2052" si="136">C2050</f>
        <v>102926532</v>
      </c>
      <c r="D2051" s="163">
        <f t="shared" si="136"/>
        <v>50550000</v>
      </c>
      <c r="E2051" s="32">
        <f t="shared" ref="E2051:F2053" si="137">E2050</f>
        <v>70480000</v>
      </c>
      <c r="F2051" s="32">
        <f t="shared" si="137"/>
        <v>60210000</v>
      </c>
    </row>
    <row r="2052" spans="1:6">
      <c r="A2052" s="101" t="s">
        <v>309</v>
      </c>
      <c r="B2052" s="31"/>
      <c r="C2052" s="33">
        <f t="shared" si="136"/>
        <v>102926532</v>
      </c>
      <c r="D2052" s="163">
        <f t="shared" si="136"/>
        <v>50550000</v>
      </c>
      <c r="E2052" s="32">
        <f t="shared" si="137"/>
        <v>70480000</v>
      </c>
      <c r="F2052" s="32">
        <f t="shared" si="137"/>
        <v>60210000</v>
      </c>
    </row>
    <row r="2053" spans="1:6">
      <c r="A2053" s="105" t="s">
        <v>310</v>
      </c>
      <c r="B2053" s="122"/>
      <c r="C2053" s="106">
        <f>C2052</f>
        <v>102926532</v>
      </c>
      <c r="D2053" s="170">
        <f>D2052</f>
        <v>50550000</v>
      </c>
      <c r="E2053" s="122">
        <f t="shared" si="137"/>
        <v>70480000</v>
      </c>
      <c r="F2053" s="122">
        <f t="shared" si="137"/>
        <v>60210000</v>
      </c>
    </row>
    <row r="2054" spans="1:6">
      <c r="A2054" s="101">
        <v>2</v>
      </c>
      <c r="B2054" s="31" t="s">
        <v>1533</v>
      </c>
      <c r="C2054" s="24"/>
      <c r="D2054" s="162"/>
      <c r="E2054" s="23"/>
      <c r="F2054" s="23"/>
    </row>
    <row r="2055" spans="1:6">
      <c r="A2055" s="101">
        <v>1</v>
      </c>
      <c r="B2055" s="31" t="s">
        <v>1533</v>
      </c>
      <c r="C2055" s="24"/>
      <c r="D2055" s="162"/>
      <c r="E2055" s="23"/>
      <c r="F2055" s="23"/>
    </row>
    <row r="2056" spans="1:6">
      <c r="A2056" s="100" t="s">
        <v>1668</v>
      </c>
      <c r="B2056" s="30" t="s">
        <v>290</v>
      </c>
      <c r="C2056" s="24">
        <v>0</v>
      </c>
      <c r="D2056" s="162">
        <v>10000000</v>
      </c>
      <c r="E2056" s="23">
        <v>10300000</v>
      </c>
      <c r="F2056" s="23">
        <v>10000000</v>
      </c>
    </row>
    <row r="2057" spans="1:6">
      <c r="A2057" s="101" t="s">
        <v>128</v>
      </c>
      <c r="B2057" s="31"/>
      <c r="C2057" s="33">
        <f t="shared" ref="C2057:D2059" si="138">C2056</f>
        <v>0</v>
      </c>
      <c r="D2057" s="163">
        <f t="shared" si="138"/>
        <v>10000000</v>
      </c>
      <c r="E2057" s="32">
        <f t="shared" ref="E2057:F2059" si="139">E2056</f>
        <v>10300000</v>
      </c>
      <c r="F2057" s="32">
        <f t="shared" si="139"/>
        <v>10000000</v>
      </c>
    </row>
    <row r="2058" spans="1:6">
      <c r="A2058" s="101" t="s">
        <v>318</v>
      </c>
      <c r="B2058" s="31"/>
      <c r="C2058" s="33">
        <f t="shared" si="138"/>
        <v>0</v>
      </c>
      <c r="D2058" s="163">
        <f t="shared" si="138"/>
        <v>10000000</v>
      </c>
      <c r="E2058" s="32">
        <f t="shared" si="139"/>
        <v>10300000</v>
      </c>
      <c r="F2058" s="32">
        <f t="shared" si="139"/>
        <v>10000000</v>
      </c>
    </row>
    <row r="2059" spans="1:6">
      <c r="A2059" s="105" t="s">
        <v>319</v>
      </c>
      <c r="B2059" s="122"/>
      <c r="C2059" s="106">
        <f t="shared" si="138"/>
        <v>0</v>
      </c>
      <c r="D2059" s="170">
        <f t="shared" si="138"/>
        <v>10000000</v>
      </c>
      <c r="E2059" s="122">
        <f t="shared" si="139"/>
        <v>10300000</v>
      </c>
      <c r="F2059" s="122">
        <f t="shared" si="139"/>
        <v>10000000</v>
      </c>
    </row>
    <row r="2060" spans="1:6" s="51" customFormat="1">
      <c r="A2060" s="114" t="s">
        <v>1669</v>
      </c>
      <c r="B2060" s="118"/>
      <c r="C2060" s="118">
        <f t="shared" ref="C2060:F2060" si="140">C2059+C2053</f>
        <v>102926532</v>
      </c>
      <c r="D2060" s="170">
        <f t="shared" si="140"/>
        <v>60550000</v>
      </c>
      <c r="E2060" s="118">
        <f t="shared" si="140"/>
        <v>80780000</v>
      </c>
      <c r="F2060" s="118">
        <f t="shared" si="140"/>
        <v>70210000</v>
      </c>
    </row>
    <row r="2061" spans="1:6">
      <c r="A2061" s="72"/>
      <c r="B2061" s="23"/>
      <c r="C2061" s="24"/>
      <c r="D2061" s="162"/>
      <c r="E2061" s="23"/>
      <c r="F2061" s="23"/>
    </row>
    <row r="2062" spans="1:6" s="51" customFormat="1">
      <c r="A2062" s="138" t="s">
        <v>1670</v>
      </c>
      <c r="B2062" s="139"/>
      <c r="C2062" s="139">
        <f>C2060+C2046+C2035+C2022+C2001+C1989+C1954+C1942+C1915+C1897+C1883</f>
        <v>4826808961.25249</v>
      </c>
      <c r="D2062" s="139">
        <f>D2060+D2046+D2035+D2022+D2001+D1989+D1954+D1942+D1915+D1897+D1883</f>
        <v>3619800000.000001</v>
      </c>
      <c r="E2062" s="139">
        <f>E2060+E2046+E2035+E2022+E2001+E1989+E1954+E1942+E1915+E1897+E1883</f>
        <v>4048899999.6958961</v>
      </c>
      <c r="F2062" s="139">
        <f>F2060+F2046+F2035+F2022+F2001+F1989+F1954+F1942+F1915+F1897+F1883</f>
        <v>4283130000</v>
      </c>
    </row>
    <row r="2063" spans="1:6">
      <c r="A2063" s="76"/>
      <c r="B2063" s="23"/>
      <c r="C2063" s="27"/>
      <c r="D2063" s="27"/>
      <c r="E2063" s="23"/>
      <c r="F2063" s="23"/>
    </row>
    <row r="2064" spans="1:6" s="51" customFormat="1">
      <c r="A2064" s="140" t="s">
        <v>1671</v>
      </c>
      <c r="B2064" s="141"/>
      <c r="C2064" s="141">
        <f>C2062+C1872</f>
        <v>12740798260.548082</v>
      </c>
      <c r="D2064" s="141">
        <f>D2062+D1872</f>
        <v>11256020000.000002</v>
      </c>
      <c r="E2064" s="141">
        <f>E2062+E1872</f>
        <v>11970009999.695896</v>
      </c>
      <c r="F2064" s="141">
        <f>F2062+F1872</f>
        <v>12481080000</v>
      </c>
    </row>
    <row r="2065" spans="1:17">
      <c r="A2065" s="72"/>
      <c r="B2065" s="23"/>
      <c r="C2065" s="23"/>
      <c r="D2065" s="23"/>
      <c r="E2065" s="23"/>
      <c r="F2065" s="23"/>
    </row>
    <row r="2066" spans="1:17">
      <c r="A2066" s="72"/>
      <c r="B2066" s="32" t="s">
        <v>1672</v>
      </c>
      <c r="C2066" s="23"/>
      <c r="D2066" s="23"/>
      <c r="E2066" s="23"/>
      <c r="F2066" s="23"/>
    </row>
    <row r="2067" spans="1:17">
      <c r="A2067" s="72"/>
      <c r="B2067" s="23" t="s">
        <v>1673</v>
      </c>
      <c r="C2067" s="23">
        <f>SUM(C168:C180)+SUM(C123:C126)+SUM(C328)+SUM(C336:C338)</f>
        <v>413944750</v>
      </c>
      <c r="D2067" s="23">
        <f>SUM(D168:D180)+SUM(D123:D126)+SUM(D328)+SUM(D336:D338)</f>
        <v>423302539.30320001</v>
      </c>
      <c r="E2067" s="23">
        <f>SUM(E168:E180)+SUM(E123:E126)+SUM(E328)+SUM(E336:E338)</f>
        <v>437213040.87532806</v>
      </c>
      <c r="F2067" s="23">
        <f>SUM(F168:F180)+SUM(F123:F126)+SUM(F328)+SUM(F336:F338)</f>
        <v>457533962.51034141</v>
      </c>
    </row>
    <row r="2068" spans="1:17">
      <c r="A2068" s="72"/>
      <c r="B2068" s="23" t="s">
        <v>1674</v>
      </c>
      <c r="C2068" s="23">
        <f>SUM(C1840:C1841)+SUM(C1800:C1802)+SUM(C1757:C1762)+SUM(C1663:C1668)+SUM(C1609:C1614)+SUM(C1561:C1567)+SUM(C1516:C1521)+SUM(C1468:C1478)+SUM(C1435:C1440)+SUM(C1390:C1395)+SUM(C1345:C1351)+SUM(C1293:C1298)+SUM(C1254:C1259)+SUM(C1210:C1215)+SUM(C1163:C1168)+SUM(C1119:C1123)+SUM(C1073:C1078)+SUM(C981:C986)+SUM(C919:C924)+SUM(C871:C876)+SUM(C828:C833)+SUM(C785:C790)+SUM(C739:C744)+SUM(C704:C709)+SUM(C566:C571)+SUM(C382:C388)</f>
        <v>3383350038.9579248</v>
      </c>
      <c r="D2068" s="23">
        <f>SUM(D1840:D1841)+SUM(D1800:D1802)+SUM(D1757:D1762)+SUM(D1663:D1668)+SUM(D1609:D1614)+SUM(D1561:D1567)+SUM(D1516:D1521)+SUM(D1468:D1478)+SUM(D1435:D1440)+SUM(D1390:D1395)+SUM(D1345:D1351)+SUM(D1293:D1298)+SUM(D1254:D1259)+SUM(D1210:D1215)+SUM(D1163:D1168)+SUM(D1119:D1123)+SUM(D1073:D1078)+SUM(D981:D986)+SUM(D919:D924)+SUM(D871:D876)+SUM(D828:D833)+SUM(D785:D790)+SUM(D739:D744)+SUM(D704:D709)+SUM(D566:D571)+SUM(D382:D388)</f>
        <v>3270417950.4856119</v>
      </c>
      <c r="E2068" s="23">
        <f>SUM(E1840:E1841)+SUM(E1800:E1802)+SUM(E1757:E1762)+SUM(E1663:E1668)+SUM(E1609:E1614)+SUM(E1561:E1567)+SUM(E1516:E1521)+SUM(E1468:E1478)+SUM(E1435:E1440)+SUM(E1390:E1395)+SUM(E1345:E1351)+SUM(E1293:E1298)+SUM(E1254:E1259)+SUM(E1210:E1215)+SUM(E1163:E1168)+SUM(E1119:E1123)+SUM(E1073:E1078)+SUM(E981:E986)+SUM(E919:E924)+SUM(E871:E876)+SUM(E828:E833)+SUM(E785:E790)+SUM(E739:E744)+SUM(E704:E709)+SUM(E566:E571)+SUM(E382:E388)</f>
        <v>3410553005.8892903</v>
      </c>
      <c r="F2068" s="23">
        <f>SUM(F1840:F1841)+SUM(F1800:F1802)+SUM(F1757:F1762)+SUM(F1663:F1668)+SUM(F1609:F1614)+SUM(F1561:F1567)+SUM(F1516:F1521)+SUM(F1468:F1478)+SUM(F1435:F1440)+SUM(F1390:F1395)+SUM(F1345:F1351)+SUM(F1293:F1298)+SUM(F1254:F1259)+SUM(F1210:F1215)+SUM(F1163:F1168)+SUM(F1119:F1123)+SUM(F1073:F1078)+SUM(F981:F986)+SUM(F919:F924)+SUM(F871:F876)+SUM(F828:F833)+SUM(F785:F790)+SUM(F739:F744)+SUM(F704:F709)+SUM(F566:F571)+SUM(F382:F388)</f>
        <v>3519895583.1875067</v>
      </c>
    </row>
    <row r="2069" spans="1:17" s="51" customFormat="1">
      <c r="A2069" s="76"/>
      <c r="B2069" s="142" t="s">
        <v>1675</v>
      </c>
      <c r="C2069" s="142">
        <f t="shared" ref="C2069:F2069" si="141">C2067+C2068</f>
        <v>3797294788.9579248</v>
      </c>
      <c r="D2069" s="142">
        <f t="shared" si="141"/>
        <v>3693720489.7888117</v>
      </c>
      <c r="E2069" s="142">
        <f t="shared" si="141"/>
        <v>3847766046.7646184</v>
      </c>
      <c r="F2069" s="142">
        <f t="shared" si="141"/>
        <v>3977429545.6978483</v>
      </c>
    </row>
    <row r="2070" spans="1:17">
      <c r="A2070" s="72"/>
      <c r="B2070" s="23"/>
      <c r="C2070" s="133">
        <f t="shared" ref="C2070:F2070" si="142">C2069/C2080*100</f>
        <v>29.804214079083717</v>
      </c>
      <c r="D2070" s="133">
        <f t="shared" si="142"/>
        <v>32.815511075751566</v>
      </c>
      <c r="E2070" s="133">
        <f t="shared" si="142"/>
        <v>32.145052901897095</v>
      </c>
      <c r="F2070" s="133">
        <f t="shared" si="142"/>
        <v>31.86767127282133</v>
      </c>
    </row>
    <row r="2071" spans="1:17">
      <c r="A2071" s="72"/>
      <c r="B2071" s="23" t="s">
        <v>1676</v>
      </c>
      <c r="C2071" s="23">
        <f>C377-C2067</f>
        <v>449966874</v>
      </c>
      <c r="D2071" s="23">
        <f>D377-D2067</f>
        <v>363487460.69679999</v>
      </c>
      <c r="E2071" s="23">
        <f>E377-E2067</f>
        <v>372726959.12467194</v>
      </c>
      <c r="F2071" s="23">
        <f>F377-F2067</f>
        <v>383556037.48965859</v>
      </c>
    </row>
    <row r="2072" spans="1:17">
      <c r="A2072" s="72"/>
      <c r="B2072" s="23" t="s">
        <v>1677</v>
      </c>
      <c r="C2072" s="23">
        <f>C1872-C2067-C2068-C2071</f>
        <v>3666727636.3376675</v>
      </c>
      <c r="D2072" s="23">
        <f>D1872-D2067-D2068-D2071</f>
        <v>3579012049.514389</v>
      </c>
      <c r="E2072" s="23">
        <f>E1872-E2067-E2068-E2071</f>
        <v>3700616994.1107106</v>
      </c>
      <c r="F2072" s="23">
        <f>F1872-F2067-F2068-F2071</f>
        <v>3836964416.8124933</v>
      </c>
    </row>
    <row r="2073" spans="1:17" s="51" customFormat="1">
      <c r="A2073" s="76"/>
      <c r="B2073" s="142" t="s">
        <v>1678</v>
      </c>
      <c r="C2073" s="142">
        <f t="shared" ref="C2073:F2073" si="143">C2071+C2072</f>
        <v>4116694510.3376675</v>
      </c>
      <c r="D2073" s="142">
        <f t="shared" si="143"/>
        <v>3942499510.2111893</v>
      </c>
      <c r="E2073" s="142">
        <f t="shared" si="143"/>
        <v>4073343953.2353826</v>
      </c>
      <c r="F2073" s="142">
        <f t="shared" si="143"/>
        <v>4220520454.3021517</v>
      </c>
    </row>
    <row r="2074" spans="1:17">
      <c r="A2074" s="72"/>
      <c r="B2074" s="23"/>
      <c r="C2074" s="133">
        <f t="shared" ref="C2074:F2074" si="144">C2073/C2080*100</f>
        <v>32.311119179125726</v>
      </c>
      <c r="D2074" s="133">
        <f t="shared" si="144"/>
        <v>35.025697450885737</v>
      </c>
      <c r="E2074" s="133">
        <f t="shared" si="144"/>
        <v>34.029578532840553</v>
      </c>
      <c r="F2074" s="133">
        <f t="shared" si="144"/>
        <v>33.81534654294461</v>
      </c>
    </row>
    <row r="2075" spans="1:17">
      <c r="A2075" s="72"/>
      <c r="B2075" s="23" t="s">
        <v>1679</v>
      </c>
      <c r="C2075" s="23">
        <f>C1883</f>
        <v>160242703.030002</v>
      </c>
      <c r="D2075" s="23"/>
      <c r="E2075" s="23"/>
      <c r="F2075" s="23"/>
    </row>
    <row r="2076" spans="1:17">
      <c r="A2076" s="72"/>
      <c r="B2076" s="23" t="s">
        <v>1680</v>
      </c>
      <c r="C2076" s="23">
        <f t="shared" ref="C2076:F2076" si="145">C2062-C2075</f>
        <v>4666566258.2224884</v>
      </c>
      <c r="D2076" s="23">
        <f t="shared" si="145"/>
        <v>3619800000.000001</v>
      </c>
      <c r="E2076" s="23">
        <f t="shared" si="145"/>
        <v>4048899999.6958961</v>
      </c>
      <c r="F2076" s="23">
        <f t="shared" si="145"/>
        <v>4283130000</v>
      </c>
    </row>
    <row r="2077" spans="1:17" s="51" customFormat="1">
      <c r="A2077" s="76"/>
      <c r="B2077" s="142" t="s">
        <v>1681</v>
      </c>
      <c r="C2077" s="142">
        <f t="shared" ref="C2077:F2077" si="146">C2075+C2076</f>
        <v>4826808961.25249</v>
      </c>
      <c r="D2077" s="142">
        <f t="shared" si="146"/>
        <v>3619800000.000001</v>
      </c>
      <c r="E2077" s="142">
        <f t="shared" si="146"/>
        <v>4048899999.6958961</v>
      </c>
      <c r="F2077" s="142">
        <f t="shared" si="146"/>
        <v>4283130000</v>
      </c>
    </row>
    <row r="2078" spans="1:17">
      <c r="A2078" s="72"/>
      <c r="B2078" s="23"/>
      <c r="C2078" s="23">
        <f t="shared" ref="C2078:F2078" si="147">C2077/C2080*100</f>
        <v>37.884666741790568</v>
      </c>
      <c r="D2078" s="23">
        <f t="shared" si="147"/>
        <v>32.158791473362704</v>
      </c>
      <c r="E2078" s="133">
        <f t="shared" si="147"/>
        <v>33.825368565262352</v>
      </c>
      <c r="F2078" s="133">
        <f t="shared" si="147"/>
        <v>34.316982184234057</v>
      </c>
      <c r="Q2078" s="147"/>
    </row>
    <row r="2079" spans="1:17">
      <c r="A2079" s="72"/>
      <c r="B2079" s="23"/>
      <c r="C2079" s="23"/>
      <c r="D2079" s="23"/>
      <c r="E2079" s="23"/>
      <c r="F2079" s="23"/>
    </row>
    <row r="2080" spans="1:17" s="51" customFormat="1">
      <c r="A2080" s="76"/>
      <c r="B2080" s="32" t="s">
        <v>1682</v>
      </c>
      <c r="C2080" s="32">
        <f t="shared" ref="C2080:F2080" si="148">C2077+C2073+C2069</f>
        <v>12740798260.54808</v>
      </c>
      <c r="D2080" s="32">
        <f t="shared" si="148"/>
        <v>11256020000.000002</v>
      </c>
      <c r="E2080" s="32">
        <f t="shared" si="148"/>
        <v>11970009999.695896</v>
      </c>
      <c r="F2080" s="32">
        <f t="shared" si="148"/>
        <v>12481080000</v>
      </c>
    </row>
    <row r="2081" spans="3:18" ht="14.5" hidden="1" customHeight="1">
      <c r="D2081" s="54">
        <v>11256020000.000002</v>
      </c>
    </row>
    <row r="2082" spans="3:18" hidden="1">
      <c r="D2082" s="54">
        <f>D2069+D2073</f>
        <v>7636220000.000001</v>
      </c>
    </row>
    <row r="2083" spans="3:18" hidden="1">
      <c r="D2083" s="54">
        <f>D2077</f>
        <v>3619800000.000001</v>
      </c>
    </row>
    <row r="2084" spans="3:18" hidden="1">
      <c r="D2084" s="54">
        <f>SUM(D2082:D2083)</f>
        <v>11256020000.000002</v>
      </c>
    </row>
    <row r="2085" spans="3:18" hidden="1">
      <c r="D2085" s="54">
        <v>10892730238.91288</v>
      </c>
    </row>
    <row r="2086" spans="3:18" hidden="1">
      <c r="D2086" s="54">
        <f>D2084-D2085</f>
        <v>363289761.08712196</v>
      </c>
      <c r="H2086" s="54">
        <v>3619800000.000001</v>
      </c>
      <c r="I2086" s="54">
        <v>4048899999.6958961</v>
      </c>
      <c r="J2086" s="54">
        <v>4283130000</v>
      </c>
      <c r="P2086" s="148"/>
      <c r="R2086" s="149"/>
    </row>
    <row r="2087" spans="3:18" hidden="1">
      <c r="D2087" s="143"/>
      <c r="E2087" s="144"/>
      <c r="H2087" s="54">
        <v>3619800000</v>
      </c>
      <c r="I2087" s="54">
        <v>4048900000</v>
      </c>
      <c r="J2087" s="54">
        <v>4283130000</v>
      </c>
      <c r="P2087" s="148"/>
    </row>
    <row r="2088" spans="3:18" hidden="1">
      <c r="C2088" s="145"/>
      <c r="D2088" s="145">
        <f>D117-D2064</f>
        <v>0</v>
      </c>
    </row>
    <row r="2089" spans="3:18" hidden="1">
      <c r="D2089" s="54"/>
    </row>
    <row r="2090" spans="3:18" hidden="1">
      <c r="E2090" s="54">
        <v>11970010000</v>
      </c>
      <c r="F2090" s="54">
        <v>12481080000</v>
      </c>
      <c r="H2090" s="54">
        <f>H2086-H2087</f>
        <v>0</v>
      </c>
      <c r="I2090" s="54">
        <f>I2086-I2087</f>
        <v>-0.30410385131835938</v>
      </c>
      <c r="J2090" s="54">
        <f>J2086-J2087</f>
        <v>0</v>
      </c>
    </row>
    <row r="2091" spans="3:18" hidden="1"/>
    <row r="2092" spans="3:18" hidden="1"/>
    <row r="2093" spans="3:18" hidden="1">
      <c r="E2093" s="54">
        <f>E2080-E2090</f>
        <v>-0.30410385131835938</v>
      </c>
      <c r="F2093" s="54">
        <f>F2080-F2090</f>
        <v>0</v>
      </c>
      <c r="H2093" s="54">
        <v>7647910439.1301985</v>
      </c>
      <c r="I2093" s="54">
        <v>7921110000.000001</v>
      </c>
      <c r="J2093" s="54">
        <v>8197950000</v>
      </c>
    </row>
    <row r="2094" spans="3:18" hidden="1">
      <c r="H2094" s="54">
        <v>7636220000</v>
      </c>
      <c r="I2094" s="54">
        <v>7921110000</v>
      </c>
      <c r="J2094" s="54">
        <v>8197950000</v>
      </c>
    </row>
    <row r="2095" spans="3:18" hidden="1">
      <c r="C2095" s="54">
        <f>SUBTOTAL(9,C2080:C2094)</f>
        <v>12740798260.54808</v>
      </c>
      <c r="D2095" s="151">
        <f>SUBTOTAL(9,D2088:D2094)</f>
        <v>0</v>
      </c>
      <c r="E2095" s="54">
        <f>SUBTOTAL(9,C2095:D2095)</f>
        <v>0</v>
      </c>
      <c r="F2095" s="54">
        <f>SUBTOTAL(9,F2093:F2094)</f>
        <v>0</v>
      </c>
    </row>
    <row r="2096" spans="3:18" hidden="1">
      <c r="H2096" s="54">
        <f>H2093-H2094</f>
        <v>11690439.130198479</v>
      </c>
      <c r="I2096" s="54">
        <f t="shared" ref="I2096:J2096" si="149">I2093-I2094</f>
        <v>0</v>
      </c>
      <c r="J2096" s="54">
        <f t="shared" si="149"/>
        <v>0</v>
      </c>
    </row>
    <row r="2097" spans="4:4" hidden="1">
      <c r="D2097" s="151">
        <f>C2080-D2080</f>
        <v>1484778260.5480785</v>
      </c>
    </row>
    <row r="2098" spans="4:4" hidden="1"/>
    <row r="2099" spans="4:4" hidden="1"/>
    <row r="2100" spans="4:4" hidden="1"/>
    <row r="2101" spans="4:4" hidden="1"/>
    <row r="2102" spans="4:4" hidden="1"/>
    <row r="2103" spans="4:4" hidden="1"/>
    <row r="2104" spans="4:4" hidden="1"/>
    <row r="2105" spans="4:4" hidden="1"/>
    <row r="2106" spans="4:4" hidden="1"/>
    <row r="2107" spans="4:4" hidden="1"/>
    <row r="2108" spans="4:4" hidden="1"/>
    <row r="2109" spans="4:4" hidden="1"/>
    <row r="2110" spans="4:4" hidden="1"/>
    <row r="2111" spans="4:4" hidden="1"/>
    <row r="2112" spans="4:4" hidden="1"/>
    <row r="2113" hidden="1"/>
    <row r="2114" hidden="1"/>
    <row r="2115" hidden="1"/>
    <row r="2116" hidden="1"/>
    <row r="2117" hidden="1"/>
    <row r="2118" hidden="1"/>
  </sheetData>
  <mergeCells count="1">
    <mergeCell ref="D3:F3"/>
  </mergeCells>
  <phoneticPr fontId="21" type="noConversion"/>
  <pageMargins left="0.7" right="0.7" top="0.75" bottom="0.75" header="0.3" footer="0.3"/>
  <pageSetup scale="53" fitToHeight="0" orientation="portrait" r:id="rId1"/>
  <headerFooter>
    <oddFooter>&amp;C&amp;P</oddFooter>
  </headerFooter>
  <rowBreaks count="2" manualBreakCount="2">
    <brk id="392" max="7" man="1"/>
    <brk id="48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9"/>
  <sheetViews>
    <sheetView view="pageBreakPreview" zoomScale="60" zoomScaleNormal="70" workbookViewId="0">
      <selection activeCell="E11" sqref="E11"/>
    </sheetView>
  </sheetViews>
  <sheetFormatPr defaultColWidth="9.08984375" defaultRowHeight="14.5"/>
  <cols>
    <col min="1" max="1" width="9.08984375" style="6"/>
    <col min="2" max="2" width="41.26953125" style="6" customWidth="1"/>
    <col min="3" max="3" width="23.81640625" style="6" customWidth="1"/>
    <col min="4" max="4" width="9.08984375" style="6"/>
    <col min="5" max="5" width="14.36328125" style="6" bestFit="1" customWidth="1"/>
    <col min="6" max="6" width="13.36328125" style="6" bestFit="1" customWidth="1"/>
    <col min="7" max="16384" width="9.08984375" style="6"/>
  </cols>
  <sheetData>
    <row r="1" spans="2:3" ht="15.5">
      <c r="B1" s="18" t="s">
        <v>1734</v>
      </c>
      <c r="C1" s="34"/>
    </row>
    <row r="2" spans="2:3" ht="15.5">
      <c r="B2" s="18" t="s">
        <v>1759</v>
      </c>
      <c r="C2" s="35" t="s">
        <v>1825</v>
      </c>
    </row>
    <row r="3" spans="2:3" ht="15.5">
      <c r="B3" s="36" t="s">
        <v>1732</v>
      </c>
      <c r="C3" s="37"/>
    </row>
    <row r="4" spans="2:3" ht="15.5">
      <c r="B4" s="34" t="s">
        <v>1</v>
      </c>
      <c r="C4" s="44">
        <f>'FY 20-21 ESTIMATES'!D7</f>
        <v>7121250000</v>
      </c>
    </row>
    <row r="5" spans="2:3" ht="15.5">
      <c r="B5" s="34" t="s">
        <v>1728</v>
      </c>
      <c r="C5" s="44">
        <f>'FY 20-21 ESTIMATES'!D13</f>
        <v>16084894</v>
      </c>
    </row>
    <row r="6" spans="2:3" ht="15.5">
      <c r="B6" s="34" t="s">
        <v>2</v>
      </c>
      <c r="C6" s="44">
        <f>'FY 20-21 ESTIMATES'!D12</f>
        <v>212248477</v>
      </c>
    </row>
    <row r="7" spans="2:3" ht="15.5">
      <c r="B7" s="34" t="s">
        <v>3</v>
      </c>
      <c r="C7" s="44">
        <f>'FY 20-21 ESTIMATES'!D10</f>
        <v>20595297</v>
      </c>
    </row>
    <row r="8" spans="2:3" ht="15.5">
      <c r="B8" s="34" t="s">
        <v>4</v>
      </c>
      <c r="C8" s="44">
        <f>'FY 20-21 ESTIMATES'!D11</f>
        <v>132021277</v>
      </c>
    </row>
    <row r="9" spans="2:3" ht="15.5">
      <c r="B9" s="34" t="s">
        <v>5</v>
      </c>
      <c r="C9" s="44">
        <f>'FY 20-21 ESTIMATES'!D16</f>
        <v>45000000</v>
      </c>
    </row>
    <row r="10" spans="2:3" ht="15.5">
      <c r="B10" s="34" t="s">
        <v>1688</v>
      </c>
      <c r="C10" s="44">
        <f>'FY 20-21 ESTIMATES'!D18</f>
        <v>104265416</v>
      </c>
    </row>
    <row r="11" spans="2:3" ht="15.5">
      <c r="B11" s="34" t="s">
        <v>6</v>
      </c>
      <c r="C11" s="44"/>
    </row>
    <row r="12" spans="2:3" ht="15.5">
      <c r="B12" s="34" t="s">
        <v>7</v>
      </c>
      <c r="C12" s="44">
        <f>'FY 20-21 ESTIMATES'!D19</f>
        <v>218575646</v>
      </c>
    </row>
    <row r="13" spans="2:3" ht="15.5">
      <c r="B13" s="34" t="s">
        <v>8</v>
      </c>
      <c r="C13" s="44">
        <f>'FY 20-21 ESTIMATES'!D20</f>
        <v>22860000</v>
      </c>
    </row>
    <row r="14" spans="2:3" ht="15.5">
      <c r="B14" s="34" t="s">
        <v>1686</v>
      </c>
      <c r="C14" s="44">
        <f>'FY 20-21 ESTIMATES'!D21</f>
        <v>13695490</v>
      </c>
    </row>
    <row r="15" spans="2:3" ht="15.5">
      <c r="B15" s="34"/>
      <c r="C15" s="44"/>
    </row>
    <row r="16" spans="2:3" ht="15.5">
      <c r="B16" s="34"/>
      <c r="C16" s="44"/>
    </row>
    <row r="17" spans="2:6" ht="15.5">
      <c r="B17" s="34" t="s">
        <v>1729</v>
      </c>
      <c r="C17" s="44">
        <f>SUM(C5:C14)</f>
        <v>785346497</v>
      </c>
      <c r="F17" s="38"/>
    </row>
    <row r="18" spans="2:6" ht="15.5">
      <c r="B18" s="39" t="s">
        <v>1733</v>
      </c>
      <c r="C18" s="45">
        <f>C17+C4</f>
        <v>7906596497</v>
      </c>
    </row>
    <row r="19" spans="2:6" ht="15.5">
      <c r="B19" s="34"/>
      <c r="C19" s="46"/>
    </row>
    <row r="20" spans="2:6" ht="15.5">
      <c r="B20" s="40" t="s">
        <v>1730</v>
      </c>
      <c r="C20" s="47"/>
    </row>
    <row r="21" spans="2:6" ht="15.5">
      <c r="B21" s="34" t="s">
        <v>10</v>
      </c>
      <c r="C21" s="48">
        <f>'FY 20-21 ESTIMATES'!D34</f>
        <v>60208882.287839994</v>
      </c>
    </row>
    <row r="22" spans="2:6" ht="15.5">
      <c r="B22" s="34" t="s">
        <v>17</v>
      </c>
      <c r="C22" s="48">
        <f>'FY 20-21 ESTIMATES'!D40</f>
        <v>71078096.428559989</v>
      </c>
    </row>
    <row r="23" spans="2:6" ht="15.5">
      <c r="B23" s="34" t="s">
        <v>23</v>
      </c>
      <c r="C23" s="48">
        <f>'FY 20-21 ESTIMATES'!D46</f>
        <v>64102730.889600009</v>
      </c>
    </row>
    <row r="24" spans="2:6" ht="15.5">
      <c r="B24" s="34" t="s">
        <v>27</v>
      </c>
      <c r="C24" s="48">
        <f>'FY 20-21 ESTIMATES'!D52</f>
        <v>46129509.560160004</v>
      </c>
    </row>
    <row r="25" spans="2:6" ht="15.5">
      <c r="B25" s="34" t="s">
        <v>32</v>
      </c>
      <c r="C25" s="48">
        <f>'FY 20-21 ESTIMATES'!D56</f>
        <v>20427101.70696</v>
      </c>
    </row>
    <row r="26" spans="2:6" ht="15.5">
      <c r="B26" s="34" t="s">
        <v>36</v>
      </c>
      <c r="C26" s="48">
        <f>'FY 20-21 ESTIMATES'!D60</f>
        <v>38304448.125839993</v>
      </c>
    </row>
    <row r="27" spans="2:6" ht="15.5">
      <c r="B27" s="34" t="s">
        <v>39</v>
      </c>
      <c r="C27" s="48">
        <f>'FY 20-21 ESTIMATES'!D64</f>
        <v>130733916.37864001</v>
      </c>
    </row>
    <row r="28" spans="2:6" ht="15.5">
      <c r="B28" s="34" t="s">
        <v>42</v>
      </c>
      <c r="C28" s="48">
        <f>'FY 20-21 ESTIMATES'!D84</f>
        <v>110694146.92</v>
      </c>
    </row>
    <row r="29" spans="2:6" ht="15.5">
      <c r="B29" s="34" t="s">
        <v>60</v>
      </c>
      <c r="C29" s="48">
        <f>'FY 20-21 ESTIMATES'!D104</f>
        <v>150353267.80863997</v>
      </c>
    </row>
    <row r="30" spans="2:6" ht="15.5">
      <c r="B30" s="34" t="s">
        <v>79</v>
      </c>
      <c r="C30" s="48">
        <f>'FY 20-21 ESTIMATES'!D114</f>
        <v>2657391402.8937616</v>
      </c>
    </row>
    <row r="31" spans="2:6" ht="15.5">
      <c r="B31" s="39" t="s">
        <v>1731</v>
      </c>
      <c r="C31" s="49">
        <f>SUM(C21:C30)</f>
        <v>3349423503.0000019</v>
      </c>
      <c r="F31" s="38"/>
    </row>
    <row r="32" spans="2:6" ht="15.5">
      <c r="B32" s="39" t="s">
        <v>1723</v>
      </c>
      <c r="C32" s="50">
        <f>C18+C31</f>
        <v>11256020000.000002</v>
      </c>
      <c r="F32" s="16"/>
    </row>
    <row r="33" spans="2:6" ht="15.5">
      <c r="B33" s="41"/>
      <c r="C33" s="41"/>
      <c r="F33" s="16"/>
    </row>
    <row r="34" spans="2:6" ht="15.5">
      <c r="B34" s="39" t="s">
        <v>1751</v>
      </c>
      <c r="C34" s="42">
        <f>'SUMMARY OF REC &amp; DEV'!D17</f>
        <v>11256020000.000002</v>
      </c>
    </row>
    <row r="35" spans="2:6" ht="23.5">
      <c r="C35" s="43">
        <f>C32-C34</f>
        <v>0</v>
      </c>
    </row>
    <row r="36" spans="2:6" ht="23.5">
      <c r="C36" s="43"/>
      <c r="E36" s="16"/>
    </row>
    <row r="39" spans="2:6">
      <c r="E39" s="16"/>
    </row>
  </sheetData>
  <pageMargins left="0.7" right="0.7" top="0.75" bottom="0.75" header="0.3" footer="0.3"/>
  <pageSetup orientation="portrait" r:id="rId1"/>
  <headerFooter>
    <oddFooter>&amp;Ci</oddFooter>
  </headerFooter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view="pageBreakPreview" zoomScaleNormal="140" zoomScaleSheetLayoutView="100" workbookViewId="0">
      <selection activeCell="C23" sqref="C23"/>
    </sheetView>
  </sheetViews>
  <sheetFormatPr defaultRowHeight="14.5"/>
  <cols>
    <col min="1" max="1" width="39.08984375" customWidth="1"/>
    <col min="2" max="2" width="18.26953125" customWidth="1"/>
    <col min="3" max="3" width="18.08984375" customWidth="1"/>
    <col min="4" max="4" width="17.6328125" customWidth="1"/>
    <col min="5" max="5" width="12.90625" customWidth="1"/>
    <col min="6" max="6" width="17" hidden="1" customWidth="1"/>
    <col min="7" max="7" width="16.90625" hidden="1" customWidth="1"/>
  </cols>
  <sheetData>
    <row r="1" spans="1:7">
      <c r="A1" s="188" t="s">
        <v>1754</v>
      </c>
      <c r="B1" s="189"/>
      <c r="C1" s="189"/>
      <c r="D1" s="189"/>
      <c r="E1" s="189"/>
    </row>
    <row r="2" spans="1:7">
      <c r="A2" s="188" t="s">
        <v>1760</v>
      </c>
      <c r="B2" s="189"/>
      <c r="C2" s="189"/>
      <c r="D2" s="189"/>
      <c r="E2" s="189"/>
    </row>
    <row r="3" spans="1:7" s="2" customFormat="1" ht="43.5">
      <c r="A3" s="7" t="s">
        <v>1752</v>
      </c>
      <c r="B3" s="8" t="s">
        <v>1708</v>
      </c>
      <c r="C3" s="8" t="s">
        <v>1709</v>
      </c>
      <c r="D3" s="9" t="s">
        <v>1710</v>
      </c>
      <c r="E3" s="8" t="s">
        <v>1711</v>
      </c>
      <c r="F3" s="2" t="s">
        <v>1808</v>
      </c>
      <c r="G3" s="2" t="s">
        <v>1809</v>
      </c>
    </row>
    <row r="4" spans="1:7">
      <c r="A4" s="3" t="s">
        <v>1698</v>
      </c>
      <c r="B4" s="10">
        <f>'FY 20-21 ESTIMATES'!D377</f>
        <v>786790000</v>
      </c>
      <c r="C4" s="10">
        <f>'FY 20-21 ESTIMATES'!D1883</f>
        <v>138080000</v>
      </c>
      <c r="D4" s="11">
        <f>B4+C4</f>
        <v>924870000</v>
      </c>
      <c r="E4" s="12">
        <f>D4/D17*100</f>
        <v>8.2166698353414418</v>
      </c>
      <c r="F4" s="1">
        <v>924870000</v>
      </c>
      <c r="G4" s="175">
        <f>D4-F4</f>
        <v>0</v>
      </c>
    </row>
    <row r="5" spans="1:7">
      <c r="A5" s="3" t="s">
        <v>1699</v>
      </c>
      <c r="B5" s="10">
        <f>'FY 20-21 ESTIMATES'!D426</f>
        <v>179180034.03165457</v>
      </c>
      <c r="C5" s="10">
        <v>0</v>
      </c>
      <c r="D5" s="11">
        <f t="shared" ref="D5:D16" si="0">B5+C5</f>
        <v>179180034.03165457</v>
      </c>
      <c r="E5" s="12">
        <f>D5/D17*100</f>
        <v>1.591859591859774</v>
      </c>
      <c r="F5" s="1">
        <v>263800000</v>
      </c>
      <c r="G5" s="175">
        <f t="shared" ref="G5:G17" si="1">D5-F5</f>
        <v>-84619965.968345433</v>
      </c>
    </row>
    <row r="6" spans="1:7">
      <c r="A6" s="3" t="s">
        <v>1700</v>
      </c>
      <c r="B6" s="10">
        <f>'FY 20-21 ESTIMATES'!D778</f>
        <v>685903850.53047931</v>
      </c>
      <c r="C6" s="10">
        <f>'FY 20-21 ESTIMATES'!D1897</f>
        <v>436709560.86980247</v>
      </c>
      <c r="D6" s="11">
        <f t="shared" si="0"/>
        <v>1122613411.4002819</v>
      </c>
      <c r="E6" s="12">
        <f>D6/D17*100</f>
        <v>9.9734489757505909</v>
      </c>
      <c r="F6" s="1">
        <v>1115270000</v>
      </c>
      <c r="G6" s="175">
        <f t="shared" si="1"/>
        <v>7343411.4002819061</v>
      </c>
    </row>
    <row r="7" spans="1:7">
      <c r="A7" s="3" t="s">
        <v>1701</v>
      </c>
      <c r="B7" s="10">
        <f>'FY 20-21 ESTIMATES'!D913</f>
        <v>258287572.6983</v>
      </c>
      <c r="C7" s="10">
        <f>'FY 20-21 ESTIMATES'!D1915</f>
        <v>800770000</v>
      </c>
      <c r="D7" s="11">
        <f t="shared" si="0"/>
        <v>1059057572.6983</v>
      </c>
      <c r="E7" s="12">
        <f>D7/D17*100</f>
        <v>9.4088103317007228</v>
      </c>
      <c r="F7" s="1">
        <v>1065600000</v>
      </c>
      <c r="G7" s="175">
        <f t="shared" si="1"/>
        <v>-6542427.301699996</v>
      </c>
    </row>
    <row r="8" spans="1:7">
      <c r="A8" s="3" t="s">
        <v>1702</v>
      </c>
      <c r="B8" s="10">
        <f>'FY 20-21 ESTIMATES'!D1067</f>
        <v>1006376114.8068595</v>
      </c>
      <c r="C8" s="10">
        <f>'FY 20-21 ESTIMATES'!D1942</f>
        <v>500920000</v>
      </c>
      <c r="D8" s="11">
        <f t="shared" si="0"/>
        <v>1507296114.8068595</v>
      </c>
      <c r="E8" s="12">
        <f>D8/D17*100</f>
        <v>13.391022002509406</v>
      </c>
      <c r="F8" s="1">
        <v>1508510000</v>
      </c>
      <c r="G8" s="175">
        <f t="shared" si="1"/>
        <v>-1213885.1931405067</v>
      </c>
    </row>
    <row r="9" spans="1:7">
      <c r="A9" s="3" t="s">
        <v>1703</v>
      </c>
      <c r="B9" s="10">
        <f>'FY 20-21 ESTIMATES'!D1113</f>
        <v>189049282.19196501</v>
      </c>
      <c r="C9" s="10">
        <f>'FY 20-21 ESTIMATES'!D1954</f>
        <v>179400000</v>
      </c>
      <c r="D9" s="11">
        <f t="shared" si="0"/>
        <v>368449282.19196498</v>
      </c>
      <c r="E9" s="12">
        <f>D9/D17*100</f>
        <v>3.2733531229685529</v>
      </c>
      <c r="F9" s="1">
        <v>389410000</v>
      </c>
      <c r="G9" s="175">
        <f t="shared" si="1"/>
        <v>-20960717.808035016</v>
      </c>
    </row>
    <row r="10" spans="1:7">
      <c r="A10" s="3" t="s">
        <v>1018</v>
      </c>
      <c r="B10" s="10">
        <f>'FY 20-21 ESTIMATES'!D1157</f>
        <v>86627009.876033127</v>
      </c>
      <c r="C10" s="10">
        <v>0</v>
      </c>
      <c r="D10" s="11">
        <f t="shared" si="0"/>
        <v>86627009.876033127</v>
      </c>
      <c r="E10" s="12">
        <f>D10/D17*100</f>
        <v>0.76960604082111717</v>
      </c>
      <c r="F10" s="1">
        <v>85640000</v>
      </c>
      <c r="G10" s="175">
        <f t="shared" si="1"/>
        <v>987009.87603312731</v>
      </c>
    </row>
    <row r="11" spans="1:7">
      <c r="A11" s="3" t="s">
        <v>1704</v>
      </c>
      <c r="B11" s="10">
        <f>'FY 20-21 ESTIMATES'!D1335</f>
        <v>371893525.90510011</v>
      </c>
      <c r="C11" s="10">
        <f>'FY 20-21 ESTIMATES'!D1989</f>
        <v>374260000</v>
      </c>
      <c r="D11" s="11">
        <f t="shared" si="0"/>
        <v>746153525.90510011</v>
      </c>
      <c r="E11" s="12">
        <f>D11/D17*100</f>
        <v>6.6289285724892091</v>
      </c>
      <c r="F11" s="1">
        <v>749770000</v>
      </c>
      <c r="G11" s="175">
        <f t="shared" si="1"/>
        <v>-3616474.0948998928</v>
      </c>
    </row>
    <row r="12" spans="1:7">
      <c r="A12" s="3" t="s">
        <v>1705</v>
      </c>
      <c r="B12" s="10">
        <f>'FY 20-21 ESTIMATES'!D1428</f>
        <v>2606637599.8698015</v>
      </c>
      <c r="C12" s="10">
        <f>'FY 20-21 ESTIMATES'!D2001</f>
        <v>776140439.13019848</v>
      </c>
      <c r="D12" s="11">
        <f t="shared" si="0"/>
        <v>3382778039</v>
      </c>
      <c r="E12" s="12">
        <f>D12/D17*100</f>
        <v>30.053056400041928</v>
      </c>
      <c r="F12" s="1">
        <v>3380860000</v>
      </c>
      <c r="G12" s="175">
        <f t="shared" si="1"/>
        <v>1918039</v>
      </c>
    </row>
    <row r="13" spans="1:7">
      <c r="A13" s="3" t="s">
        <v>1706</v>
      </c>
      <c r="B13" s="10">
        <f>'FY 20-21 ESTIMATES'!D1554</f>
        <v>106331961.00000001</v>
      </c>
      <c r="C13" s="10">
        <f>'FY 20-21 ESTIMATES'!D2022</f>
        <v>152770000</v>
      </c>
      <c r="D13" s="11">
        <f t="shared" si="0"/>
        <v>259101961</v>
      </c>
      <c r="E13" s="12">
        <f>D13/D17*100</f>
        <v>2.3018967716830634</v>
      </c>
      <c r="F13" s="1">
        <v>284020000</v>
      </c>
      <c r="G13" s="175">
        <f t="shared" si="1"/>
        <v>-24918039</v>
      </c>
    </row>
    <row r="14" spans="1:7">
      <c r="A14" s="3" t="s">
        <v>1810</v>
      </c>
      <c r="B14" s="10">
        <f>'FY 20-21 ESTIMATES'!D1602</f>
        <v>393257755.53726912</v>
      </c>
      <c r="C14" s="10">
        <f>'FY 20-21 ESTIMATES'!D2035</f>
        <v>99370000</v>
      </c>
      <c r="D14" s="11">
        <f t="shared" si="0"/>
        <v>492627755.53726912</v>
      </c>
      <c r="E14" s="12">
        <f>D14/D17*100</f>
        <v>4.3765714305524419</v>
      </c>
      <c r="F14" s="1">
        <v>490420000</v>
      </c>
      <c r="G14" s="175">
        <f t="shared" si="1"/>
        <v>2207755.5372691154</v>
      </c>
    </row>
    <row r="15" spans="1:7">
      <c r="A15" s="3" t="s">
        <v>1707</v>
      </c>
      <c r="B15" s="10">
        <f>'FY 20-21 ESTIMATES'!D1752</f>
        <v>856215293.55253839</v>
      </c>
      <c r="C15" s="10">
        <f>'FY 20-21 ESTIMATES'!D2046</f>
        <v>100830000</v>
      </c>
      <c r="D15" s="11">
        <f t="shared" si="0"/>
        <v>957045293.55253839</v>
      </c>
      <c r="E15" s="12">
        <f>D15/D17*100</f>
        <v>8.5025194833745701</v>
      </c>
      <c r="F15" s="1">
        <v>807630000</v>
      </c>
      <c r="G15" s="173">
        <f t="shared" si="1"/>
        <v>149415293.55253839</v>
      </c>
    </row>
    <row r="16" spans="1:7">
      <c r="A16" s="4" t="s">
        <v>1496</v>
      </c>
      <c r="B16" s="10">
        <f>'FY 20-21 ESTIMATES'!D1871</f>
        <v>109670000</v>
      </c>
      <c r="C16" s="10">
        <f>'FY 20-21 ESTIMATES'!D2060</f>
        <v>60550000</v>
      </c>
      <c r="D16" s="11">
        <f t="shared" si="0"/>
        <v>170220000</v>
      </c>
      <c r="E16" s="12">
        <f>D16/D17*100</f>
        <v>1.5122574409071765</v>
      </c>
      <c r="F16" s="1">
        <v>190220000</v>
      </c>
      <c r="G16" s="173">
        <f t="shared" si="1"/>
        <v>-20000000</v>
      </c>
    </row>
    <row r="17" spans="1:7" s="5" customFormat="1">
      <c r="A17" s="13" t="s">
        <v>16</v>
      </c>
      <c r="B17" s="14">
        <f>SUM(B4:B16)</f>
        <v>7636220000</v>
      </c>
      <c r="C17" s="14">
        <f>SUM(C4:C16)</f>
        <v>3619800000.000001</v>
      </c>
      <c r="D17" s="14">
        <f>SUM(D4:D16)</f>
        <v>11256020000.000002</v>
      </c>
      <c r="E17" s="15">
        <f>SUM(E4:E16)</f>
        <v>99.999999999999986</v>
      </c>
      <c r="F17" s="172">
        <f>SUM(F4:F16)</f>
        <v>11256020000</v>
      </c>
      <c r="G17" s="173">
        <f t="shared" si="1"/>
        <v>0</v>
      </c>
    </row>
  </sheetData>
  <mergeCells count="2">
    <mergeCell ref="A1:E1"/>
    <mergeCell ref="A2:E2"/>
  </mergeCells>
  <pageMargins left="0.7" right="0.7" top="0.75" bottom="0.75" header="0.3" footer="0.3"/>
  <pageSetup scale="85" orientation="portrait" r:id="rId1"/>
  <headerFooter>
    <oddFooter>&amp;Cii</oddFooter>
  </headerFooter>
  <colBreaks count="1" manualBreakCount="1">
    <brk id="5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12" workbookViewId="0">
      <selection activeCell="C18" sqref="C18"/>
    </sheetView>
  </sheetViews>
  <sheetFormatPr defaultRowHeight="14.5"/>
  <sheetData>
    <row r="1" spans="1:4" ht="28.5">
      <c r="B1" s="17" t="s">
        <v>1754</v>
      </c>
      <c r="C1" s="17"/>
      <c r="D1" s="17"/>
    </row>
    <row r="2" spans="1:4" ht="28.5">
      <c r="B2" s="17"/>
      <c r="D2" s="17"/>
    </row>
    <row r="3" spans="1:4" ht="28.5">
      <c r="B3" s="17" t="s">
        <v>1755</v>
      </c>
      <c r="D3" s="17"/>
    </row>
    <row r="4" spans="1:4" ht="28.5">
      <c r="B4" s="17"/>
      <c r="C4" s="17"/>
      <c r="D4" s="17"/>
    </row>
    <row r="5" spans="1:4" ht="28.5">
      <c r="C5" s="17"/>
      <c r="D5" s="17"/>
    </row>
    <row r="6" spans="1:4" ht="28.5">
      <c r="C6" s="17"/>
      <c r="D6" s="17"/>
    </row>
    <row r="7" spans="1:4" ht="28.5">
      <c r="C7" s="17"/>
      <c r="D7" s="17"/>
    </row>
    <row r="8" spans="1:4" ht="28.5">
      <c r="C8" s="17"/>
      <c r="D8" s="17"/>
    </row>
    <row r="9" spans="1:4" ht="28.5">
      <c r="C9" s="17"/>
      <c r="D9" s="17"/>
    </row>
    <row r="10" spans="1:4" ht="28.5">
      <c r="B10" s="17"/>
      <c r="C10" s="17"/>
      <c r="D10" s="17"/>
    </row>
    <row r="11" spans="1:4" ht="28.5">
      <c r="B11" s="17"/>
      <c r="C11" s="17"/>
      <c r="D11" s="17"/>
    </row>
    <row r="12" spans="1:4" ht="28.5">
      <c r="B12" s="17"/>
      <c r="C12" s="17"/>
      <c r="D12" s="17"/>
    </row>
    <row r="13" spans="1:4" ht="28.5">
      <c r="B13" s="17"/>
      <c r="C13" s="17"/>
      <c r="D13" s="17"/>
    </row>
    <row r="14" spans="1:4" ht="28.5">
      <c r="B14" s="17"/>
      <c r="C14" s="17"/>
      <c r="D14" s="17"/>
    </row>
    <row r="15" spans="1:4" ht="28.5">
      <c r="A15" s="17" t="s">
        <v>1827</v>
      </c>
      <c r="D15" s="17"/>
    </row>
    <row r="16" spans="1:4" ht="28.5">
      <c r="B16" s="17"/>
      <c r="C16" s="17"/>
      <c r="D16" s="17"/>
    </row>
    <row r="17" spans="2:4" ht="28.5">
      <c r="B17" s="17"/>
      <c r="C17" s="17"/>
      <c r="D17" s="17"/>
    </row>
    <row r="18" spans="2:4" ht="28.5">
      <c r="B18" s="17"/>
      <c r="C18" s="17" t="s">
        <v>1828</v>
      </c>
      <c r="D18" s="1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COVER PAGE</vt:lpstr>
      <vt:lpstr>FY 20-21 ESTIMATES</vt:lpstr>
      <vt:lpstr>FY 2020-21 REVENUE</vt:lpstr>
      <vt:lpstr>SUMMARY OF REC &amp; DEV</vt:lpstr>
      <vt:lpstr>Sheet1</vt:lpstr>
      <vt:lpstr>'FY 2020-21 REVENUE'!Print_Area</vt:lpstr>
      <vt:lpstr>'FY 20-21 ESTIMATES'!Print_Area</vt:lpstr>
      <vt:lpstr>'SUMMARY OF REC &amp; DEV'!Print_Area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FISCAL ANALYST</cp:lastModifiedBy>
  <cp:lastPrinted>2020-04-24T12:37:08Z</cp:lastPrinted>
  <dcterms:created xsi:type="dcterms:W3CDTF">2019-04-09T06:07:10Z</dcterms:created>
  <dcterms:modified xsi:type="dcterms:W3CDTF">2020-04-30T07:24:58Z</dcterms:modified>
</cp:coreProperties>
</file>